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Realtech\Desktop\informe\"/>
    </mc:Choice>
  </mc:AlternateContent>
  <xr:revisionPtr revIDLastSave="0" documentId="13_ncr:1_{39CAFE64-D549-4AAD-A319-06E1F080446A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F.COMPARE 2016 A 2019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19" i="1" l="1"/>
  <c r="I219" i="1"/>
  <c r="I252" i="1"/>
  <c r="H252" i="1"/>
  <c r="E199" i="1"/>
  <c r="D199" i="1"/>
  <c r="E179" i="1"/>
  <c r="D179" i="1"/>
  <c r="H287" i="1" l="1"/>
  <c r="H286" i="1"/>
  <c r="I251" i="1"/>
  <c r="H251" i="1"/>
  <c r="I218" i="1"/>
  <c r="H218" i="1"/>
  <c r="D186" i="1"/>
  <c r="D206" i="1"/>
  <c r="D198" i="1"/>
  <c r="E198" i="1"/>
  <c r="E178" i="1"/>
  <c r="D178" i="1"/>
  <c r="I250" i="1" l="1"/>
  <c r="H250" i="1"/>
  <c r="I215" i="1"/>
  <c r="I216" i="1"/>
  <c r="I217" i="1"/>
  <c r="I214" i="1"/>
  <c r="H217" i="1"/>
  <c r="E197" i="1"/>
  <c r="D197" i="1"/>
  <c r="E177" i="1"/>
  <c r="D177" i="1"/>
  <c r="H216" i="1" l="1"/>
  <c r="H214" i="1"/>
  <c r="H215" i="1"/>
  <c r="I248" i="1"/>
  <c r="I247" i="1"/>
  <c r="I249" i="1"/>
  <c r="E176" i="1"/>
  <c r="E196" i="1"/>
  <c r="D176" i="1"/>
  <c r="D196" i="1"/>
  <c r="H249" i="1"/>
  <c r="D195" i="1" l="1"/>
  <c r="E195" i="1"/>
  <c r="E175" i="1"/>
  <c r="D175" i="1"/>
  <c r="H248" i="1"/>
  <c r="H247" i="1" l="1"/>
  <c r="G287" i="1" l="1"/>
  <c r="G286" i="1"/>
  <c r="E164" i="1"/>
  <c r="D164" i="1"/>
  <c r="E142" i="1"/>
  <c r="D142" i="1"/>
  <c r="E161" i="1" l="1"/>
  <c r="D163" i="1"/>
  <c r="E141" i="1"/>
  <c r="D141" i="1"/>
  <c r="E163" i="1" l="1"/>
  <c r="E156" i="1"/>
  <c r="E162" i="1"/>
  <c r="D162" i="1"/>
  <c r="E140" i="1"/>
  <c r="D140" i="1"/>
  <c r="D161" i="1" l="1"/>
  <c r="E139" i="1"/>
  <c r="D139" i="1"/>
  <c r="E160" i="1" l="1"/>
  <c r="D160" i="1"/>
  <c r="E138" i="1"/>
  <c r="D138" i="1"/>
  <c r="E159" i="1" l="1"/>
  <c r="D159" i="1"/>
  <c r="E137" i="1"/>
  <c r="D137" i="1"/>
  <c r="D136" i="1"/>
  <c r="E158" i="1" l="1"/>
  <c r="D158" i="1"/>
  <c r="E136" i="1"/>
  <c r="E157" i="1" l="1"/>
  <c r="D157" i="1"/>
  <c r="E135" i="1"/>
  <c r="D135" i="1"/>
  <c r="D156" i="1" l="1"/>
  <c r="E134" i="1"/>
  <c r="D134" i="1"/>
  <c r="E155" i="1" l="1"/>
  <c r="D155" i="1"/>
  <c r="E133" i="1"/>
  <c r="D133" i="1"/>
  <c r="E154" i="1" l="1"/>
  <c r="D154" i="1"/>
  <c r="D165" i="1" s="1"/>
  <c r="E132" i="1"/>
  <c r="D132" i="1"/>
  <c r="D143" i="1" s="1"/>
  <c r="E118" i="1" l="1"/>
  <c r="E119" i="1"/>
  <c r="E120" i="1"/>
  <c r="E121" i="1"/>
  <c r="E122" i="1"/>
  <c r="D121" i="1"/>
  <c r="D122" i="1"/>
  <c r="D68" i="1"/>
  <c r="D69" i="1"/>
  <c r="D70" i="1"/>
  <c r="E69" i="1"/>
  <c r="E44" i="1"/>
  <c r="E43" i="1"/>
  <c r="E96" i="1"/>
  <c r="D96" i="1"/>
  <c r="D43" i="1"/>
  <c r="D44" i="1"/>
  <c r="E97" i="1" l="1"/>
  <c r="D97" i="1"/>
  <c r="E70" i="1"/>
  <c r="D120" i="1" l="1"/>
  <c r="E95" i="1"/>
  <c r="D95" i="1"/>
  <c r="D67" i="1"/>
  <c r="E68" i="1"/>
  <c r="E42" i="1"/>
  <c r="D42" i="1"/>
  <c r="D119" i="1" l="1"/>
  <c r="E94" i="1"/>
  <c r="D94" i="1"/>
  <c r="E67" i="1"/>
  <c r="D41" i="1"/>
  <c r="E41" i="1"/>
  <c r="D118" i="1" l="1"/>
  <c r="E93" i="1"/>
  <c r="D93" i="1"/>
  <c r="E66" i="1"/>
  <c r="D66" i="1"/>
  <c r="D40" i="1"/>
  <c r="E40" i="1"/>
  <c r="E117" i="1" l="1"/>
  <c r="D117" i="1"/>
  <c r="E92" i="1"/>
  <c r="E91" i="1"/>
  <c r="D92" i="1"/>
  <c r="D88" i="1"/>
  <c r="D89" i="1"/>
  <c r="D90" i="1"/>
  <c r="D91" i="1"/>
  <c r="E90" i="1"/>
  <c r="E89" i="1"/>
  <c r="E88" i="1"/>
  <c r="E87" i="1"/>
  <c r="D87" i="1"/>
  <c r="E65" i="1"/>
  <c r="E64" i="1"/>
  <c r="E63" i="1"/>
  <c r="E62" i="1"/>
  <c r="E61" i="1"/>
  <c r="E60" i="1"/>
  <c r="D65" i="1"/>
  <c r="D64" i="1"/>
  <c r="D63" i="1"/>
  <c r="D62" i="1"/>
  <c r="D61" i="1"/>
  <c r="D60" i="1"/>
  <c r="D98" i="1" l="1"/>
  <c r="D71" i="1"/>
  <c r="D39" i="1"/>
  <c r="E39" i="1"/>
  <c r="E113" i="1" l="1"/>
  <c r="E114" i="1"/>
  <c r="E115" i="1"/>
  <c r="E116" i="1"/>
  <c r="E112" i="1"/>
  <c r="D113" i="1"/>
  <c r="D114" i="1"/>
  <c r="D115" i="1"/>
  <c r="D116" i="1"/>
  <c r="D112" i="1"/>
  <c r="D123" i="1" l="1"/>
  <c r="E35" i="1"/>
  <c r="E36" i="1"/>
  <c r="E37" i="1"/>
  <c r="E38" i="1"/>
  <c r="E34" i="1"/>
  <c r="D35" i="1"/>
  <c r="D36" i="1"/>
  <c r="D37" i="1"/>
  <c r="D38" i="1"/>
  <c r="D34" i="1"/>
  <c r="D45" i="1" l="1"/>
</calcChain>
</file>

<file path=xl/sharedStrings.xml><?xml version="1.0" encoding="utf-8"?>
<sst xmlns="http://schemas.openxmlformats.org/spreadsheetml/2006/main" count="219" uniqueCount="75">
  <si>
    <t>ene</t>
  </si>
  <si>
    <t>feb</t>
  </si>
  <si>
    <t>mar</t>
  </si>
  <si>
    <t>abr</t>
  </si>
  <si>
    <t>may</t>
  </si>
  <si>
    <t>jun</t>
  </si>
  <si>
    <t>MES</t>
  </si>
  <si>
    <t>V.RECAUDADO</t>
  </si>
  <si>
    <t>%Crecimiento</t>
  </si>
  <si>
    <t>Tendencia</t>
  </si>
  <si>
    <t>PROMEDIO</t>
  </si>
  <si>
    <t xml:space="preserve"> PROMEDIO </t>
  </si>
  <si>
    <t>LIQUIDADOR DERECHOS DE REGISTRO</t>
  </si>
  <si>
    <t>Cant. Trámites</t>
  </si>
  <si>
    <t>Vr . Recaudado</t>
  </si>
  <si>
    <t>AÑO 2016</t>
  </si>
  <si>
    <t>AÑO 2017</t>
  </si>
  <si>
    <t>Total trámites</t>
  </si>
  <si>
    <t>Total Vr. recaudado</t>
  </si>
  <si>
    <t xml:space="preserve">ENERO </t>
  </si>
  <si>
    <t>FEBRERO</t>
  </si>
  <si>
    <t>MARZO</t>
  </si>
  <si>
    <t>ABRIL</t>
  </si>
  <si>
    <t xml:space="preserve">MAYO </t>
  </si>
  <si>
    <t>JUNIO</t>
  </si>
  <si>
    <t>Julio</t>
  </si>
  <si>
    <t>jul</t>
  </si>
  <si>
    <t>Jul</t>
  </si>
  <si>
    <t>JULIO</t>
  </si>
  <si>
    <t>CANT. TRÁMITES</t>
  </si>
  <si>
    <t>Valor recaudado</t>
  </si>
  <si>
    <t>ENERO A JULIO</t>
  </si>
  <si>
    <t>6. Tendencia general</t>
  </si>
  <si>
    <t>Agosto</t>
  </si>
  <si>
    <t>Ago</t>
  </si>
  <si>
    <t>AGOSTO</t>
  </si>
  <si>
    <t>Septiembre</t>
  </si>
  <si>
    <t>Sept</t>
  </si>
  <si>
    <t>SEPTIEMBRE</t>
  </si>
  <si>
    <t>Octubre</t>
  </si>
  <si>
    <t>OCTUBRE</t>
  </si>
  <si>
    <t>Oct</t>
  </si>
  <si>
    <t>Noviembre</t>
  </si>
  <si>
    <t>NOVIEMBRE</t>
  </si>
  <si>
    <t>Nov</t>
  </si>
  <si>
    <t>Diciembre</t>
  </si>
  <si>
    <t>2. Comportamiento del total recaudado, enero a diciembre de 2016</t>
  </si>
  <si>
    <t>1. Volumetrìa de trámites Enero a diciembre  2016</t>
  </si>
  <si>
    <t>3. Volumetría de trámites - enero a diciembre  de 2017</t>
  </si>
  <si>
    <t>4. Comportamiento del total recaudado de enero a diciembre de 2017</t>
  </si>
  <si>
    <t>DICIEMBRE</t>
  </si>
  <si>
    <t>|</t>
  </si>
  <si>
    <t>Dic</t>
  </si>
  <si>
    <t>5. Volumetría de trámites - enero a diciembre  de 2018</t>
  </si>
  <si>
    <t>6, . Comportamiento del total recaudado de enero a diciembre de 2018</t>
  </si>
  <si>
    <t>5. Comparativo 2016-2017-2018</t>
  </si>
  <si>
    <t>AÑO 2018</t>
  </si>
  <si>
    <t xml:space="preserve">INFORME COMPARATIVO </t>
  </si>
  <si>
    <t>5. Comparativo 2016 - 2017- 2018  mes a mes - Valor recaudado</t>
  </si>
  <si>
    <t>7. Volumetría de trámites - enero a diciembre  de 2019</t>
  </si>
  <si>
    <t>8.Comportamiento del total recaudado de enero a diciembre de 2019</t>
  </si>
  <si>
    <t>AÑO 2019</t>
  </si>
  <si>
    <t>TIPO DE PAGO</t>
  </si>
  <si>
    <t>Ofc. Bancolombia</t>
  </si>
  <si>
    <t>Ofc. Occidente</t>
  </si>
  <si>
    <t>PSE Bancolombia</t>
  </si>
  <si>
    <t>PSE Occidente</t>
  </si>
  <si>
    <t>Total general</t>
  </si>
  <si>
    <t>AÑOS 2016 - 2017 - 2018 - 2019</t>
  </si>
  <si>
    <t>JUNIO POR TIPO DE PAGO</t>
  </si>
  <si>
    <t xml:space="preserve">Trámites </t>
  </si>
  <si>
    <t>Vr. Recaudado.</t>
  </si>
  <si>
    <t>Trámites</t>
  </si>
  <si>
    <t>Pago Datafono</t>
  </si>
  <si>
    <t>MAYO POR TIPO DE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</si>
</sst>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CC0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-0.249977111117893"/>
        <bgColor theme="4"/>
      </patternFill>
    </fill>
    <fill>
      <patternFill patternType="solid">
        <fgColor theme="5" tint="0.79998168889431442"/>
        <bgColor theme="4" tint="0.7999816888943144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5" tint="0.79998168889431442"/>
      </patternFill>
    </fill>
  </fills>
  <borders count="2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5" tint="0.39997558519241921"/>
      </left>
      <right/>
      <top style="thin">
        <color theme="5" tint="0.39997558519241921"/>
      </top>
      <bottom style="thin">
        <color theme="5" tint="0.39997558519241921"/>
      </bottom>
      <diagonal/>
    </border>
    <border>
      <left/>
      <right/>
      <top style="thin">
        <color theme="5" tint="0.39997558519241921"/>
      </top>
      <bottom style="thin">
        <color theme="5" tint="0.39997558519241921"/>
      </bottom>
      <diagonal/>
    </border>
    <border>
      <left/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5" tint="0.39997558519241921"/>
      </left>
      <right/>
      <top style="double">
        <color theme="5"/>
      </top>
      <bottom style="thin">
        <color theme="5" tint="0.39997558519241921"/>
      </bottom>
      <diagonal/>
    </border>
    <border>
      <left/>
      <right/>
      <top style="double">
        <color theme="5"/>
      </top>
      <bottom style="thin">
        <color theme="5" tint="0.39997558519241921"/>
      </bottom>
      <diagonal/>
    </border>
    <border>
      <left/>
      <right style="thin">
        <color theme="5" tint="0.39997558519241921"/>
      </right>
      <top style="double">
        <color theme="5"/>
      </top>
      <bottom style="thin">
        <color theme="5" tint="0.39997558519241921"/>
      </bottom>
      <diagonal/>
    </border>
    <border>
      <left style="thin">
        <color theme="5" tint="0.39997558519241921"/>
      </left>
      <right/>
      <top style="thin">
        <color theme="4" tint="0.39997558519241921"/>
      </top>
      <bottom style="thin">
        <color theme="5" tint="0.39997558519241921"/>
      </bottom>
      <diagonal/>
    </border>
    <border>
      <left/>
      <right/>
      <top style="thin">
        <color theme="4" tint="0.39997558519241921"/>
      </top>
      <bottom style="thin">
        <color theme="5" tint="0.39997558519241921"/>
      </bottom>
      <diagonal/>
    </border>
    <border>
      <left/>
      <right style="thin">
        <color theme="5" tint="0.39997558519241921"/>
      </right>
      <top style="thin">
        <color theme="4" tint="0.39997558519241921"/>
      </top>
      <bottom style="thin">
        <color theme="5" tint="0.39997558519241921"/>
      </bottom>
      <diagonal/>
    </border>
    <border>
      <left/>
      <right/>
      <top/>
      <bottom style="thick">
        <color rgb="FFFF0000"/>
      </bottom>
      <diagonal/>
    </border>
    <border>
      <left style="thin">
        <color theme="5" tint="0.39997558519241921"/>
      </left>
      <right/>
      <top/>
      <bottom style="thin">
        <color theme="5" tint="0.39997558519241921"/>
      </bottom>
      <diagonal/>
    </border>
    <border>
      <left/>
      <right/>
      <top/>
      <bottom style="thin">
        <color theme="5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7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6"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0" fontId="0" fillId="0" borderId="0" xfId="2" applyNumberFormat="1" applyFont="1"/>
    <xf numFmtId="10" fontId="0" fillId="0" borderId="0" xfId="2" applyNumberFormat="1" applyFont="1" applyAlignment="1">
      <alignment horizontal="center"/>
    </xf>
    <xf numFmtId="0" fontId="0" fillId="0" borderId="13" xfId="0" applyBorder="1"/>
    <xf numFmtId="10" fontId="0" fillId="0" borderId="13" xfId="2" applyNumberFormat="1" applyFont="1" applyBorder="1"/>
    <xf numFmtId="0" fontId="0" fillId="0" borderId="13" xfId="0" applyBorder="1" applyAlignment="1">
      <alignment horizontal="center"/>
    </xf>
    <xf numFmtId="0" fontId="4" fillId="0" borderId="0" xfId="0" applyFont="1"/>
    <xf numFmtId="10" fontId="4" fillId="0" borderId="0" xfId="2" applyNumberFormat="1" applyFont="1" applyAlignment="1">
      <alignment horizontal="center"/>
    </xf>
    <xf numFmtId="0" fontId="4" fillId="0" borderId="0" xfId="0" applyFont="1" applyAlignment="1">
      <alignment horizontal="center"/>
    </xf>
    <xf numFmtId="3" fontId="4" fillId="0" borderId="0" xfId="0" applyNumberFormat="1" applyFont="1"/>
    <xf numFmtId="3" fontId="4" fillId="0" borderId="0" xfId="0" applyNumberFormat="1" applyFont="1" applyAlignment="1">
      <alignment horizontal="center"/>
    </xf>
    <xf numFmtId="0" fontId="4" fillId="4" borderId="4" xfId="0" applyFont="1" applyFill="1" applyBorder="1"/>
    <xf numFmtId="0" fontId="4" fillId="4" borderId="6" xfId="0" applyFont="1" applyFill="1" applyBorder="1" applyAlignment="1">
      <alignment horizontal="center"/>
    </xf>
    <xf numFmtId="0" fontId="4" fillId="0" borderId="4" xfId="0" applyFont="1" applyBorder="1"/>
    <xf numFmtId="0" fontId="6" fillId="0" borderId="7" xfId="0" applyFont="1" applyBorder="1"/>
    <xf numFmtId="41" fontId="4" fillId="0" borderId="0" xfId="1" applyFont="1"/>
    <xf numFmtId="10" fontId="4" fillId="0" borderId="0" xfId="2" applyNumberFormat="1" applyFont="1"/>
    <xf numFmtId="41" fontId="4" fillId="0" borderId="0" xfId="0" applyNumberFormat="1" applyFont="1" applyAlignment="1">
      <alignment horizontal="center"/>
    </xf>
    <xf numFmtId="41" fontId="4" fillId="0" borderId="0" xfId="0" applyNumberFormat="1" applyFont="1"/>
    <xf numFmtId="10" fontId="4" fillId="0" borderId="0" xfId="0" applyNumberFormat="1" applyFont="1"/>
    <xf numFmtId="41" fontId="4" fillId="4" borderId="5" xfId="1" applyFont="1" applyFill="1" applyBorder="1"/>
    <xf numFmtId="10" fontId="4" fillId="4" borderId="5" xfId="2" applyNumberFormat="1" applyFont="1" applyFill="1" applyBorder="1"/>
    <xf numFmtId="41" fontId="4" fillId="0" borderId="5" xfId="1" applyFont="1" applyBorder="1"/>
    <xf numFmtId="10" fontId="4" fillId="0" borderId="5" xfId="2" applyNumberFormat="1" applyFont="1" applyBorder="1"/>
    <xf numFmtId="41" fontId="4" fillId="0" borderId="6" xfId="0" applyNumberFormat="1" applyFont="1" applyBorder="1" applyAlignment="1">
      <alignment horizontal="center"/>
    </xf>
    <xf numFmtId="41" fontId="4" fillId="4" borderId="6" xfId="0" applyNumberFormat="1" applyFont="1" applyFill="1" applyBorder="1" applyAlignment="1">
      <alignment horizontal="center"/>
    </xf>
    <xf numFmtId="41" fontId="6" fillId="0" borderId="8" xfId="0" applyNumberFormat="1" applyFont="1" applyBorder="1"/>
    <xf numFmtId="10" fontId="6" fillId="0" borderId="8" xfId="0" applyNumberFormat="1" applyFont="1" applyBorder="1"/>
    <xf numFmtId="41" fontId="6" fillId="0" borderId="9" xfId="0" applyNumberFormat="1" applyFont="1" applyBorder="1" applyAlignment="1">
      <alignment horizontal="center"/>
    </xf>
    <xf numFmtId="0" fontId="5" fillId="3" borderId="10" xfId="0" applyFont="1" applyFill="1" applyBorder="1"/>
    <xf numFmtId="0" fontId="5" fillId="3" borderId="11" xfId="0" applyFont="1" applyFill="1" applyBorder="1"/>
    <xf numFmtId="10" fontId="5" fillId="3" borderId="11" xfId="2" applyNumberFormat="1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5" borderId="1" xfId="0" applyFont="1" applyFill="1" applyBorder="1"/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4" fillId="6" borderId="1" xfId="0" applyFont="1" applyFill="1" applyBorder="1"/>
    <xf numFmtId="3" fontId="4" fillId="6" borderId="2" xfId="0" applyNumberFormat="1" applyFont="1" applyFill="1" applyBorder="1" applyAlignment="1">
      <alignment horizontal="center"/>
    </xf>
    <xf numFmtId="41" fontId="4" fillId="6" borderId="2" xfId="1" applyFont="1" applyFill="1" applyBorder="1" applyAlignment="1">
      <alignment horizontal="center"/>
    </xf>
    <xf numFmtId="9" fontId="4" fillId="6" borderId="2" xfId="2" applyFont="1" applyFill="1" applyBorder="1" applyAlignment="1">
      <alignment horizontal="center"/>
    </xf>
    <xf numFmtId="41" fontId="4" fillId="6" borderId="3" xfId="0" applyNumberFormat="1" applyFont="1" applyFill="1" applyBorder="1" applyAlignment="1">
      <alignment horizontal="center"/>
    </xf>
    <xf numFmtId="0" fontId="4" fillId="0" borderId="1" xfId="0" applyFont="1" applyBorder="1"/>
    <xf numFmtId="3" fontId="4" fillId="0" borderId="2" xfId="0" applyNumberFormat="1" applyFont="1" applyBorder="1" applyAlignment="1">
      <alignment horizontal="center"/>
    </xf>
    <xf numFmtId="41" fontId="4" fillId="0" borderId="2" xfId="1" applyFont="1" applyBorder="1" applyAlignment="1">
      <alignment horizontal="center"/>
    </xf>
    <xf numFmtId="41" fontId="4" fillId="2" borderId="3" xfId="0" applyNumberFormat="1" applyFont="1" applyFill="1" applyBorder="1" applyAlignment="1">
      <alignment horizontal="center"/>
    </xf>
    <xf numFmtId="0" fontId="3" fillId="0" borderId="0" xfId="0" applyFont="1"/>
    <xf numFmtId="0" fontId="4" fillId="7" borderId="0" xfId="0" applyFont="1" applyFill="1"/>
    <xf numFmtId="3" fontId="4" fillId="7" borderId="0" xfId="0" applyNumberFormat="1" applyFont="1" applyFill="1"/>
    <xf numFmtId="10" fontId="4" fillId="7" borderId="0" xfId="2" applyNumberFormat="1" applyFont="1" applyFill="1" applyAlignment="1">
      <alignment horizontal="center"/>
    </xf>
    <xf numFmtId="3" fontId="4" fillId="7" borderId="0" xfId="0" applyNumberFormat="1" applyFont="1" applyFill="1" applyAlignment="1">
      <alignment horizontal="center"/>
    </xf>
    <xf numFmtId="0" fontId="2" fillId="8" borderId="0" xfId="0" applyFont="1" applyFill="1" applyAlignment="1">
      <alignment horizontal="center"/>
    </xf>
    <xf numFmtId="42" fontId="0" fillId="0" borderId="0" xfId="5" applyFont="1"/>
    <xf numFmtId="42" fontId="0" fillId="0" borderId="0" xfId="5" applyFont="1" applyAlignment="1">
      <alignment horizontal="center"/>
    </xf>
    <xf numFmtId="0" fontId="5" fillId="3" borderId="4" xfId="0" applyFont="1" applyFill="1" applyBorder="1"/>
    <xf numFmtId="0" fontId="5" fillId="3" borderId="5" xfId="0" applyFont="1" applyFill="1" applyBorder="1"/>
    <xf numFmtId="10" fontId="5" fillId="3" borderId="5" xfId="2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43" fontId="4" fillId="4" borderId="5" xfId="0" applyNumberFormat="1" applyFont="1" applyFill="1" applyBorder="1"/>
    <xf numFmtId="10" fontId="4" fillId="4" borderId="5" xfId="2" applyNumberFormat="1" applyFont="1" applyFill="1" applyBorder="1" applyAlignment="1">
      <alignment horizontal="center"/>
    </xf>
    <xf numFmtId="43" fontId="4" fillId="0" borderId="5" xfId="0" applyNumberFormat="1" applyFont="1" applyBorder="1"/>
    <xf numFmtId="10" fontId="4" fillId="0" borderId="5" xfId="2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0" fontId="4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center" vertical="center"/>
    </xf>
    <xf numFmtId="165" fontId="0" fillId="0" borderId="0" xfId="0" applyNumberFormat="1"/>
    <xf numFmtId="0" fontId="0" fillId="8" borderId="0" xfId="0" applyFill="1"/>
    <xf numFmtId="3" fontId="4" fillId="8" borderId="0" xfId="0" applyNumberFormat="1" applyFont="1" applyFill="1"/>
    <xf numFmtId="10" fontId="4" fillId="8" borderId="0" xfId="2" applyNumberFormat="1" applyFont="1" applyFill="1" applyAlignment="1">
      <alignment horizontal="center"/>
    </xf>
    <xf numFmtId="3" fontId="4" fillId="8" borderId="0" xfId="0" applyNumberFormat="1" applyFont="1" applyFill="1" applyAlignment="1">
      <alignment horizontal="center"/>
    </xf>
    <xf numFmtId="0" fontId="4" fillId="9" borderId="4" xfId="0" applyFont="1" applyFill="1" applyBorder="1"/>
    <xf numFmtId="43" fontId="4" fillId="9" borderId="5" xfId="0" applyNumberFormat="1" applyFont="1" applyFill="1" applyBorder="1"/>
    <xf numFmtId="0" fontId="4" fillId="9" borderId="6" xfId="0" applyFont="1" applyFill="1" applyBorder="1" applyAlignment="1">
      <alignment horizontal="center"/>
    </xf>
    <xf numFmtId="43" fontId="6" fillId="0" borderId="5" xfId="0" applyNumberFormat="1" applyFont="1" applyBorder="1"/>
    <xf numFmtId="10" fontId="6" fillId="9" borderId="5" xfId="2" applyNumberFormat="1" applyFont="1" applyFill="1" applyBorder="1" applyAlignment="1">
      <alignment horizontal="center"/>
    </xf>
    <xf numFmtId="1" fontId="0" fillId="0" borderId="0" xfId="0" applyNumberFormat="1"/>
    <xf numFmtId="165" fontId="4" fillId="4" borderId="5" xfId="0" applyNumberFormat="1" applyFont="1" applyFill="1" applyBorder="1"/>
    <xf numFmtId="10" fontId="4" fillId="7" borderId="5" xfId="2" applyNumberFormat="1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10" fontId="4" fillId="7" borderId="5" xfId="2" applyNumberFormat="1" applyFont="1" applyFill="1" applyBorder="1"/>
    <xf numFmtId="41" fontId="4" fillId="7" borderId="6" xfId="0" applyNumberFormat="1" applyFont="1" applyFill="1" applyBorder="1" applyAlignment="1">
      <alignment horizontal="center"/>
    </xf>
    <xf numFmtId="10" fontId="0" fillId="8" borderId="0" xfId="2" applyNumberFormat="1" applyFont="1" applyFill="1"/>
    <xf numFmtId="0" fontId="7" fillId="6" borderId="1" xfId="0" applyFont="1" applyFill="1" applyBorder="1"/>
    <xf numFmtId="3" fontId="7" fillId="6" borderId="2" xfId="0" applyNumberFormat="1" applyFont="1" applyFill="1" applyBorder="1" applyAlignment="1">
      <alignment horizontal="center"/>
    </xf>
    <xf numFmtId="41" fontId="7" fillId="6" borderId="2" xfId="1" applyFont="1" applyFill="1" applyBorder="1" applyAlignment="1">
      <alignment horizontal="center"/>
    </xf>
    <xf numFmtId="9" fontId="7" fillId="6" borderId="2" xfId="2" applyFont="1" applyFill="1" applyBorder="1" applyAlignment="1">
      <alignment horizontal="center"/>
    </xf>
    <xf numFmtId="41" fontId="7" fillId="6" borderId="3" xfId="0" applyNumberFormat="1" applyFont="1" applyFill="1" applyBorder="1" applyAlignment="1">
      <alignment horizontal="center"/>
    </xf>
    <xf numFmtId="0" fontId="7" fillId="0" borderId="1" xfId="0" applyFont="1" applyBorder="1"/>
    <xf numFmtId="3" fontId="7" fillId="0" borderId="2" xfId="0" applyNumberFormat="1" applyFont="1" applyBorder="1" applyAlignment="1">
      <alignment horizontal="center"/>
    </xf>
    <xf numFmtId="41" fontId="7" fillId="0" borderId="2" xfId="1" applyFont="1" applyBorder="1" applyAlignment="1">
      <alignment horizontal="center"/>
    </xf>
    <xf numFmtId="9" fontId="7" fillId="2" borderId="2" xfId="2" applyFont="1" applyFill="1" applyBorder="1" applyAlignment="1">
      <alignment horizontal="center"/>
    </xf>
    <xf numFmtId="41" fontId="7" fillId="2" borderId="3" xfId="0" applyNumberFormat="1" applyFont="1" applyFill="1" applyBorder="1" applyAlignment="1">
      <alignment horizontal="center"/>
    </xf>
    <xf numFmtId="10" fontId="4" fillId="9" borderId="5" xfId="2" applyNumberFormat="1" applyFont="1" applyFill="1" applyBorder="1" applyAlignment="1">
      <alignment horizontal="center"/>
    </xf>
    <xf numFmtId="0" fontId="4" fillId="8" borderId="6" xfId="0" applyFont="1" applyFill="1" applyBorder="1" applyAlignment="1">
      <alignment horizontal="center"/>
    </xf>
    <xf numFmtId="165" fontId="4" fillId="9" borderId="5" xfId="0" applyNumberFormat="1" applyFont="1" applyFill="1" applyBorder="1"/>
    <xf numFmtId="10" fontId="4" fillId="8" borderId="5" xfId="2" applyNumberFormat="1" applyFont="1" applyFill="1" applyBorder="1" applyAlignment="1">
      <alignment horizontal="center"/>
    </xf>
    <xf numFmtId="0" fontId="4" fillId="4" borderId="14" xfId="0" applyFont="1" applyFill="1" applyBorder="1"/>
    <xf numFmtId="41" fontId="4" fillId="4" borderId="15" xfId="1" applyFont="1" applyFill="1" applyBorder="1"/>
    <xf numFmtId="41" fontId="0" fillId="0" borderId="0" xfId="2" applyNumberFormat="1" applyFont="1"/>
    <xf numFmtId="3" fontId="8" fillId="7" borderId="0" xfId="0" applyNumberFormat="1" applyFont="1" applyFill="1"/>
    <xf numFmtId="0" fontId="4" fillId="0" borderId="14" xfId="0" applyFont="1" applyBorder="1"/>
    <xf numFmtId="41" fontId="4" fillId="0" borderId="15" xfId="1" applyFont="1" applyBorder="1"/>
    <xf numFmtId="0" fontId="4" fillId="7" borderId="14" xfId="0" applyFont="1" applyFill="1" applyBorder="1"/>
    <xf numFmtId="41" fontId="4" fillId="7" borderId="15" xfId="1" applyFont="1" applyFill="1" applyBorder="1"/>
    <xf numFmtId="3" fontId="8" fillId="8" borderId="0" xfId="0" applyNumberFormat="1" applyFont="1" applyFill="1"/>
    <xf numFmtId="0" fontId="4" fillId="2" borderId="1" xfId="0" applyFont="1" applyFill="1" applyBorder="1"/>
    <xf numFmtId="3" fontId="4" fillId="2" borderId="2" xfId="0" applyNumberFormat="1" applyFont="1" applyFill="1" applyBorder="1" applyAlignment="1">
      <alignment horizontal="center"/>
    </xf>
    <xf numFmtId="41" fontId="4" fillId="2" borderId="2" xfId="1" applyFont="1" applyFill="1" applyBorder="1" applyAlignment="1">
      <alignment horizontal="center"/>
    </xf>
    <xf numFmtId="0" fontId="7" fillId="2" borderId="1" xfId="0" applyFont="1" applyFill="1" applyBorder="1"/>
    <xf numFmtId="3" fontId="7" fillId="2" borderId="2" xfId="0" applyNumberFormat="1" applyFont="1" applyFill="1" applyBorder="1" applyAlignment="1">
      <alignment horizontal="center"/>
    </xf>
    <xf numFmtId="41" fontId="7" fillId="2" borderId="2" xfId="1" applyFont="1" applyFill="1" applyBorder="1" applyAlignment="1">
      <alignment horizontal="center"/>
    </xf>
    <xf numFmtId="0" fontId="0" fillId="8" borderId="0" xfId="0" applyFill="1" applyAlignment="1">
      <alignment horizontal="center"/>
    </xf>
    <xf numFmtId="0" fontId="1" fillId="8" borderId="0" xfId="0" applyFont="1" applyFill="1" applyAlignment="1">
      <alignment horizontal="center"/>
    </xf>
    <xf numFmtId="41" fontId="4" fillId="9" borderId="5" xfId="1" applyFont="1" applyFill="1" applyBorder="1"/>
    <xf numFmtId="41" fontId="0" fillId="0" borderId="0" xfId="0" applyNumberFormat="1"/>
    <xf numFmtId="41" fontId="0" fillId="0" borderId="0" xfId="1" applyFont="1"/>
    <xf numFmtId="9" fontId="4" fillId="2" borderId="2" xfId="2" applyFont="1" applyFill="1" applyBorder="1" applyAlignment="1">
      <alignment horizontal="center"/>
    </xf>
    <xf numFmtId="41" fontId="9" fillId="2" borderId="3" xfId="0" applyNumberFormat="1" applyFont="1" applyFill="1" applyBorder="1" applyAlignment="1">
      <alignment horizontal="center"/>
    </xf>
    <xf numFmtId="41" fontId="9" fillId="6" borderId="3" xfId="0" applyNumberFormat="1" applyFont="1" applyFill="1" applyBorder="1" applyAlignment="1">
      <alignment horizontal="center"/>
    </xf>
    <xf numFmtId="41" fontId="0" fillId="0" borderId="0" xfId="1" applyFont="1" applyAlignment="1">
      <alignment horizontal="center"/>
    </xf>
    <xf numFmtId="41" fontId="0" fillId="0" borderId="0" xfId="1" applyFont="1" applyAlignment="1">
      <alignment horizontal="left"/>
    </xf>
    <xf numFmtId="0" fontId="10" fillId="8" borderId="0" xfId="0" applyFont="1" applyFill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42" fontId="10" fillId="0" borderId="0" xfId="5" applyFont="1"/>
    <xf numFmtId="42" fontId="10" fillId="0" borderId="0" xfId="0" applyNumberFormat="1" applyFont="1"/>
    <xf numFmtId="3" fontId="0" fillId="0" borderId="0" xfId="2" applyNumberFormat="1" applyFont="1" applyAlignment="1">
      <alignment horizontal="center"/>
    </xf>
    <xf numFmtId="9" fontId="4" fillId="0" borderId="2" xfId="2" applyFont="1" applyBorder="1" applyAlignment="1">
      <alignment horizontal="center"/>
    </xf>
    <xf numFmtId="41" fontId="4" fillId="0" borderId="3" xfId="0" applyNumberFormat="1" applyFont="1" applyBorder="1" applyAlignment="1">
      <alignment horizontal="center"/>
    </xf>
    <xf numFmtId="41" fontId="11" fillId="9" borderId="5" xfId="1" applyFont="1" applyFill="1" applyBorder="1"/>
    <xf numFmtId="3" fontId="10" fillId="8" borderId="0" xfId="0" applyNumberFormat="1" applyFont="1" applyFill="1" applyAlignment="1">
      <alignment horizontal="center"/>
    </xf>
    <xf numFmtId="9" fontId="10" fillId="8" borderId="0" xfId="2" applyFont="1" applyFill="1" applyAlignment="1">
      <alignment horizontal="center"/>
    </xf>
    <xf numFmtId="9" fontId="10" fillId="0" borderId="0" xfId="2" applyFont="1"/>
    <xf numFmtId="42" fontId="10" fillId="8" borderId="0" xfId="5" applyFont="1" applyFill="1"/>
    <xf numFmtId="0" fontId="10" fillId="8" borderId="0" xfId="0" applyFont="1" applyFill="1"/>
    <xf numFmtId="41" fontId="0" fillId="0" borderId="0" xfId="1" applyFont="1" applyAlignment="1">
      <alignment horizontal="right"/>
    </xf>
    <xf numFmtId="42" fontId="0" fillId="0" borderId="0" xfId="5" applyFont="1" applyAlignment="1">
      <alignment horizontal="right"/>
    </xf>
    <xf numFmtId="10" fontId="0" fillId="0" borderId="0" xfId="2" applyNumberFormat="1" applyFont="1" applyAlignment="1">
      <alignment horizontal="left"/>
    </xf>
    <xf numFmtId="10" fontId="12" fillId="0" borderId="0" xfId="2" applyNumberFormat="1" applyFont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2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horizontal="right" vertical="center" wrapText="1"/>
    </xf>
    <xf numFmtId="3" fontId="0" fillId="0" borderId="18" xfId="0" applyNumberFormat="1" applyBorder="1" applyAlignment="1">
      <alignment horizontal="right" vertical="center" wrapText="1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2" fillId="0" borderId="19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</cellXfs>
  <cellStyles count="7">
    <cellStyle name="Millares [0]" xfId="1" builtinId="6"/>
    <cellStyle name="Millares 2" xfId="3" xr:uid="{00000000-0005-0000-0000-000001000000}"/>
    <cellStyle name="Millares 3" xfId="6" xr:uid="{00000000-0005-0000-0000-000002000000}"/>
    <cellStyle name="Moneda [0]" xfId="5" builtinId="7"/>
    <cellStyle name="Moneda 2" xfId="4" xr:uid="{00000000-0005-0000-0000-000004000000}"/>
    <cellStyle name="Normal" xfId="0" builtinId="0"/>
    <cellStyle name="Porcentaje" xfId="2" builtinId="5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1.</a:t>
            </a:r>
            <a:r>
              <a:rPr lang="es-CO" baseline="0"/>
              <a:t> Cantidad trámites mes a mes 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7.1877862114082577E-2"/>
          <c:y val="9.6800364020757562E-2"/>
          <c:w val="0.89755866102322768"/>
          <c:h val="0.735981207851324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'F.COMPARE 2016 A 2019'!$B$33:$B$44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'F.COMPARE 2016 A 2019'!$C$33:$C$44</c:f>
              <c:numCache>
                <c:formatCode>#,##0</c:formatCode>
                <c:ptCount val="12"/>
                <c:pt idx="0">
                  <c:v>4807</c:v>
                </c:pt>
                <c:pt idx="1">
                  <c:v>7022</c:v>
                </c:pt>
                <c:pt idx="2">
                  <c:v>8038</c:v>
                </c:pt>
                <c:pt idx="3">
                  <c:v>11252</c:v>
                </c:pt>
                <c:pt idx="4">
                  <c:v>11502</c:v>
                </c:pt>
                <c:pt idx="5">
                  <c:v>14435</c:v>
                </c:pt>
                <c:pt idx="6">
                  <c:v>16364</c:v>
                </c:pt>
                <c:pt idx="7">
                  <c:v>24811</c:v>
                </c:pt>
                <c:pt idx="8">
                  <c:v>28114</c:v>
                </c:pt>
                <c:pt idx="9">
                  <c:v>28751</c:v>
                </c:pt>
                <c:pt idx="10">
                  <c:v>34086</c:v>
                </c:pt>
                <c:pt idx="11">
                  <c:v>44614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44-41D7-BD10-C77217C195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820416"/>
        <c:axId val="71821952"/>
      </c:barChart>
      <c:catAx>
        <c:axId val="71820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1821952"/>
        <c:crosses val="autoZero"/>
        <c:auto val="1"/>
        <c:lblAlgn val="ctr"/>
        <c:lblOffset val="100"/>
        <c:noMultiLvlLbl val="0"/>
      </c:catAx>
      <c:valAx>
        <c:axId val="71821952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one"/>
        <c:crossAx val="71820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6.</a:t>
            </a:r>
            <a:r>
              <a:rPr lang="es-CO" baseline="0"/>
              <a:t> Valor recaudado mes a mes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2.0291297844554884E-2"/>
          <c:y val="0.53865565283445505"/>
          <c:w val="0.90254322051131486"/>
          <c:h val="0.360790599599571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'F.COMPARE 2016 A 2019'!$C$152</c:f>
              <c:strCache>
                <c:ptCount val="1"/>
                <c:pt idx="0">
                  <c:v>V.RECAUDADO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'F.COMPARE 2016 A 2019'!$B$153:$B$164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'F.COMPARE 2016 A 2019'!$C$153:$C$164</c:f>
              <c:numCache>
                <c:formatCode>_(* #,##0_);_(* \(#,##0\);_(* "-"_);_(@_)</c:formatCode>
                <c:ptCount val="12"/>
                <c:pt idx="0">
                  <c:v>30158462000</c:v>
                </c:pt>
                <c:pt idx="1">
                  <c:v>35601559900</c:v>
                </c:pt>
                <c:pt idx="2">
                  <c:v>28131549300</c:v>
                </c:pt>
                <c:pt idx="3">
                  <c:v>35775374400</c:v>
                </c:pt>
                <c:pt idx="4">
                  <c:v>39825840000</c:v>
                </c:pt>
                <c:pt idx="5">
                  <c:v>43329079600</c:v>
                </c:pt>
                <c:pt idx="6">
                  <c:v>45777308800</c:v>
                </c:pt>
                <c:pt idx="7">
                  <c:v>49912720900</c:v>
                </c:pt>
                <c:pt idx="8">
                  <c:v>48170675900</c:v>
                </c:pt>
                <c:pt idx="9">
                  <c:v>56087285200</c:v>
                </c:pt>
                <c:pt idx="10">
                  <c:v>53089129700</c:v>
                </c:pt>
                <c:pt idx="11">
                  <c:v>57952280900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C2-45CA-9A1A-2EFEE48EB7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888704"/>
        <c:axId val="72890240"/>
      </c:barChart>
      <c:catAx>
        <c:axId val="72888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2890240"/>
        <c:crosses val="autoZero"/>
        <c:auto val="1"/>
        <c:lblAlgn val="ctr"/>
        <c:lblOffset val="100"/>
        <c:noMultiLvlLbl val="0"/>
      </c:catAx>
      <c:valAx>
        <c:axId val="72890240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one"/>
        <c:crossAx val="72888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 b="0" i="0" u="none" strike="noStrike" baseline="0">
                <a:effectLst/>
              </a:rPr>
              <a:t>7. Volumetría de trámites - enero a diciembre  de 2019</a:t>
            </a:r>
            <a:r>
              <a:rPr lang="es-CO" sz="1400" b="0" i="0" u="none" strike="noStrike" baseline="0"/>
              <a:t> </a:t>
            </a:r>
            <a:endParaRPr lang="es-CO"/>
          </a:p>
        </c:rich>
      </c:tx>
      <c:layout>
        <c:manualLayout>
          <c:xMode val="edge"/>
          <c:yMode val="edge"/>
          <c:x val="0.12235780146649905"/>
          <c:y val="3.41056430446194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1.2524346243494362E-2"/>
          <c:y val="0.12970045931758531"/>
          <c:w val="0.93761468381540913"/>
          <c:h val="0.755908649649728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6A2C-4465-A811-2A38E442DD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'F.COMPARE 2016 A 2019'!$B$174:$B$185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'F.COMPARE 2016 A 2019'!$C$174:$C$185</c:f>
              <c:numCache>
                <c:formatCode>_(* #,##0_);_(* \(#,##0\);_(* "-"_);_(@_)</c:formatCode>
                <c:ptCount val="12"/>
                <c:pt idx="0">
                  <c:v>36566</c:v>
                </c:pt>
                <c:pt idx="1">
                  <c:v>48099</c:v>
                </c:pt>
                <c:pt idx="2">
                  <c:v>44557</c:v>
                </c:pt>
                <c:pt idx="3">
                  <c:v>44559</c:v>
                </c:pt>
                <c:pt idx="4">
                  <c:v>38460</c:v>
                </c:pt>
                <c:pt idx="5">
                  <c:v>36139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2C-4465-A811-2A38E442D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771456"/>
        <c:axId val="72772992"/>
      </c:barChart>
      <c:catAx>
        <c:axId val="72771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2772992"/>
        <c:crosses val="autoZero"/>
        <c:auto val="1"/>
        <c:lblAlgn val="ctr"/>
        <c:lblOffset val="100"/>
        <c:noMultiLvlLbl val="0"/>
      </c:catAx>
      <c:valAx>
        <c:axId val="72772992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one"/>
        <c:crossAx val="72771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 b="0" i="0" u="none" strike="noStrike" baseline="0">
                <a:effectLst/>
              </a:rPr>
              <a:t>8.Comportamiento del total recaudado de enero a diciembre de 2019</a:t>
            </a:r>
            <a:r>
              <a:rPr lang="es-CO" sz="1400" b="0" i="0" u="none" strike="noStrike" baseline="0"/>
              <a:t> 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2.0291297844554884E-2"/>
          <c:y val="0.53865565283445505"/>
          <c:w val="0.90254322051131486"/>
          <c:h val="0.360790599599571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'F.COMPARE 2016 A 2019'!$C$193</c:f>
              <c:strCache>
                <c:ptCount val="1"/>
                <c:pt idx="0">
                  <c:v>V.RECAUDADO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'F.COMPARE 2016 A 2019'!$B$194:$B$205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'F.COMPARE 2016 A 2019'!$C$194:$C$205</c:f>
              <c:numCache>
                <c:formatCode>_(* #,##0_);_(* \(#,##0\);_(* "-"_);_(@_)</c:formatCode>
                <c:ptCount val="12"/>
                <c:pt idx="0">
                  <c:v>43041050400</c:v>
                </c:pt>
                <c:pt idx="1">
                  <c:v>49892049400</c:v>
                </c:pt>
                <c:pt idx="2">
                  <c:v>42056393900</c:v>
                </c:pt>
                <c:pt idx="3">
                  <c:v>45344226200</c:v>
                </c:pt>
                <c:pt idx="4">
                  <c:v>51518232400</c:v>
                </c:pt>
                <c:pt idx="5">
                  <c:v>38294600500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72-4E4C-9F85-F6C332CDD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888704"/>
        <c:axId val="72890240"/>
      </c:barChart>
      <c:catAx>
        <c:axId val="72888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2890240"/>
        <c:crosses val="autoZero"/>
        <c:auto val="1"/>
        <c:lblAlgn val="ctr"/>
        <c:lblOffset val="100"/>
        <c:noMultiLvlLbl val="0"/>
      </c:catAx>
      <c:valAx>
        <c:axId val="72890240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one"/>
        <c:crossAx val="72888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2.</a:t>
            </a:r>
            <a:r>
              <a:rPr lang="es-CO" baseline="0"/>
              <a:t> Valor recuadado mes a mes.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3.9857685487264899E-2"/>
          <c:y val="0.32904836148665711"/>
          <c:w val="0.91889740626207095"/>
          <c:h val="0.5118215254517494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'F.COMPARE 2016 A 2019'!$B$59:$B$70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'F.COMPARE 2016 A 2019'!$C$59:$C$70</c:f>
              <c:numCache>
                <c:formatCode>_(* #,##0.00_);_(* \(#,##0.00\);_(* "-"??_);_(@_)</c:formatCode>
                <c:ptCount val="12"/>
                <c:pt idx="0">
                  <c:v>2906467100</c:v>
                </c:pt>
                <c:pt idx="1">
                  <c:v>3687714800</c:v>
                </c:pt>
                <c:pt idx="2">
                  <c:v>4514509100</c:v>
                </c:pt>
                <c:pt idx="3">
                  <c:v>6444625000</c:v>
                </c:pt>
                <c:pt idx="4">
                  <c:v>6468344100</c:v>
                </c:pt>
                <c:pt idx="5">
                  <c:v>7463468300</c:v>
                </c:pt>
                <c:pt idx="6">
                  <c:v>8880730000</c:v>
                </c:pt>
                <c:pt idx="7">
                  <c:v>13367635200</c:v>
                </c:pt>
                <c:pt idx="8">
                  <c:v>14959257700</c:v>
                </c:pt>
                <c:pt idx="9">
                  <c:v>17852464800</c:v>
                </c:pt>
                <c:pt idx="10">
                  <c:v>20504380800</c:v>
                </c:pt>
                <c:pt idx="11">
                  <c:v>33485885900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39-44B5-90D4-26D5C37906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138112"/>
        <c:axId val="72144000"/>
      </c:barChart>
      <c:catAx>
        <c:axId val="72138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2144000"/>
        <c:crosses val="autoZero"/>
        <c:auto val="1"/>
        <c:lblAlgn val="ctr"/>
        <c:lblOffset val="100"/>
        <c:noMultiLvlLbl val="0"/>
      </c:catAx>
      <c:valAx>
        <c:axId val="72144000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one"/>
        <c:crossAx val="72138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3.</a:t>
            </a:r>
            <a:r>
              <a:rPr lang="es-CO" baseline="0"/>
              <a:t> Cantidad trámites mes a mes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11"/>
              <c:layout>
                <c:manualLayout>
                  <c:x val="3.1402973589603526E-3"/>
                  <c:y val="-1.72056086490833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45-490C-82A7-F2C00F0C87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'F.COMPARE 2016 A 2019'!$B$86:$B$97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'F.COMPARE 2016 A 2019'!$C$86:$C$97</c:f>
              <c:numCache>
                <c:formatCode>_(* #,##0_);_(* \(#,##0\);_(* "-"_);_(@_)</c:formatCode>
                <c:ptCount val="12"/>
                <c:pt idx="0">
                  <c:v>25376</c:v>
                </c:pt>
                <c:pt idx="1">
                  <c:v>41869</c:v>
                </c:pt>
                <c:pt idx="2">
                  <c:v>46732</c:v>
                </c:pt>
                <c:pt idx="3">
                  <c:v>37548</c:v>
                </c:pt>
                <c:pt idx="4">
                  <c:v>47544</c:v>
                </c:pt>
                <c:pt idx="5">
                  <c:v>46375</c:v>
                </c:pt>
                <c:pt idx="6" formatCode="_-* #,##0_-;\-* #,##0_-;_-* &quot;-&quot;??_-;_-@_-">
                  <c:v>45416</c:v>
                </c:pt>
                <c:pt idx="7" formatCode="_-* #,##0_-;\-* #,##0_-;_-* &quot;-&quot;??_-;_-@_-">
                  <c:v>50874</c:v>
                </c:pt>
                <c:pt idx="8" formatCode="_-* #,##0_-;\-* #,##0_-;_-* &quot;-&quot;??_-;_-@_-">
                  <c:v>48601</c:v>
                </c:pt>
                <c:pt idx="9" formatCode="_-* #,##0_-;\-* #,##0_-;_-* &quot;-&quot;??_-;_-@_-">
                  <c:v>49060</c:v>
                </c:pt>
                <c:pt idx="10" formatCode="_-* #,##0_-;\-* #,##0_-;_-* &quot;-&quot;??_-;_-@_-">
                  <c:v>49125</c:v>
                </c:pt>
                <c:pt idx="11" formatCode="_-* #,##0_-;\-* #,##0_-;_-* &quot;-&quot;??_-;_-@_-">
                  <c:v>47878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C4-4153-AA2D-32870491D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771456"/>
        <c:axId val="72772992"/>
      </c:barChart>
      <c:catAx>
        <c:axId val="72771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2772992"/>
        <c:crosses val="autoZero"/>
        <c:auto val="1"/>
        <c:lblAlgn val="ctr"/>
        <c:lblOffset val="100"/>
        <c:noMultiLvlLbl val="0"/>
      </c:catAx>
      <c:valAx>
        <c:axId val="72772992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one"/>
        <c:crossAx val="72771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4.</a:t>
            </a:r>
            <a:r>
              <a:rPr lang="es-CO" baseline="0"/>
              <a:t> Valor recaudado mes a mes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2.0291297844554884E-2"/>
          <c:y val="0.53865565283445505"/>
          <c:w val="0.90254322051131486"/>
          <c:h val="0.3607905995995713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'F.COMPARE 2016 A 2019'!$B$111:$B$122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'F.COMPARE 2016 A 2019'!$C$111:$C$122</c:f>
              <c:numCache>
                <c:formatCode>_(* #,##0_);_(* \(#,##0\);_(* "-"_);_(@_)</c:formatCode>
                <c:ptCount val="12"/>
                <c:pt idx="0">
                  <c:v>18442924000</c:v>
                </c:pt>
                <c:pt idx="1">
                  <c:v>32994400100</c:v>
                </c:pt>
                <c:pt idx="2">
                  <c:v>31613937400</c:v>
                </c:pt>
                <c:pt idx="3">
                  <c:v>25459540400</c:v>
                </c:pt>
                <c:pt idx="4">
                  <c:v>31914982200</c:v>
                </c:pt>
                <c:pt idx="5">
                  <c:v>31510193200</c:v>
                </c:pt>
                <c:pt idx="6">
                  <c:v>32548139500</c:v>
                </c:pt>
                <c:pt idx="7">
                  <c:v>35847166000</c:v>
                </c:pt>
                <c:pt idx="8">
                  <c:v>33759195000</c:v>
                </c:pt>
                <c:pt idx="9">
                  <c:v>35830018500</c:v>
                </c:pt>
                <c:pt idx="10">
                  <c:v>34820760700</c:v>
                </c:pt>
                <c:pt idx="11">
                  <c:v>45476834600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59-4ED9-951B-9039427715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888704"/>
        <c:axId val="72890240"/>
      </c:barChart>
      <c:catAx>
        <c:axId val="72888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2890240"/>
        <c:crosses val="autoZero"/>
        <c:auto val="1"/>
        <c:lblAlgn val="ctr"/>
        <c:lblOffset val="100"/>
        <c:noMultiLvlLbl val="0"/>
      </c:catAx>
      <c:valAx>
        <c:axId val="72890240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one"/>
        <c:crossAx val="72888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2306697135887312E-2"/>
          <c:y val="0.21337962962962961"/>
          <c:w val="0.90899108307357912"/>
          <c:h val="0.5120896590411288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1.1587240446446375E-2"/>
                  <c:y val="-3.69110741891208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CB8-40D9-9A13-7065B31945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'F.COMPARE 2016 A 2019'!$C$213:$C$225</c:f>
              <c:strCache>
                <c:ptCount val="13"/>
                <c:pt idx="0">
                  <c:v>MES</c:v>
                </c:pt>
                <c:pt idx="1">
                  <c:v>ENERO 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 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'F.COMPARE 2016 A 2019'!$D$213:$D$225</c:f>
              <c:numCache>
                <c:formatCode>#,##0</c:formatCode>
                <c:ptCount val="13"/>
                <c:pt idx="0" formatCode="General">
                  <c:v>2016</c:v>
                </c:pt>
                <c:pt idx="1">
                  <c:v>4807</c:v>
                </c:pt>
                <c:pt idx="2">
                  <c:v>7022</c:v>
                </c:pt>
                <c:pt idx="3">
                  <c:v>8038</c:v>
                </c:pt>
                <c:pt idx="4">
                  <c:v>11252</c:v>
                </c:pt>
                <c:pt idx="5">
                  <c:v>11502</c:v>
                </c:pt>
                <c:pt idx="6">
                  <c:v>14435</c:v>
                </c:pt>
                <c:pt idx="7">
                  <c:v>16364</c:v>
                </c:pt>
                <c:pt idx="8">
                  <c:v>24811</c:v>
                </c:pt>
                <c:pt idx="9">
                  <c:v>28114</c:v>
                </c:pt>
                <c:pt idx="10">
                  <c:v>28751</c:v>
                </c:pt>
                <c:pt idx="11">
                  <c:v>34086</c:v>
                </c:pt>
                <c:pt idx="12">
                  <c:v>44614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6D-4F2A-B725-692EC8BB745D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9.6218719686490283E-4"/>
                  <c:y val="-0.1839041170383674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982-4DBA-A517-4CE7A20092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'F.COMPARE 2016 A 2019'!$C$213:$C$225</c:f>
              <c:strCache>
                <c:ptCount val="13"/>
                <c:pt idx="0">
                  <c:v>MES</c:v>
                </c:pt>
                <c:pt idx="1">
                  <c:v>ENERO 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 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'F.COMPARE 2016 A 2019'!$E$213:$E$225</c:f>
              <c:numCache>
                <c:formatCode>_(* #,##0_);_(* \(#,##0\);_(* "-"_);_(@_)</c:formatCode>
                <c:ptCount val="13"/>
                <c:pt idx="0" formatCode="General">
                  <c:v>2017</c:v>
                </c:pt>
                <c:pt idx="1">
                  <c:v>25376</c:v>
                </c:pt>
                <c:pt idx="2">
                  <c:v>41869</c:v>
                </c:pt>
                <c:pt idx="3">
                  <c:v>46732</c:v>
                </c:pt>
                <c:pt idx="4">
                  <c:v>37548</c:v>
                </c:pt>
                <c:pt idx="5">
                  <c:v>47544</c:v>
                </c:pt>
                <c:pt idx="6">
                  <c:v>46375</c:v>
                </c:pt>
                <c:pt idx="7">
                  <c:v>45416</c:v>
                </c:pt>
                <c:pt idx="8">
                  <c:v>50874</c:v>
                </c:pt>
                <c:pt idx="9">
                  <c:v>48601</c:v>
                </c:pt>
                <c:pt idx="10">
                  <c:v>49060</c:v>
                </c:pt>
                <c:pt idx="11">
                  <c:v>49125</c:v>
                </c:pt>
                <c:pt idx="12">
                  <c:v>47878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6D-4F2A-B725-692EC8BB745D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'F.COMPARE 2016 A 2019'!$C$213:$C$225</c:f>
              <c:strCache>
                <c:ptCount val="13"/>
                <c:pt idx="0">
                  <c:v>MES</c:v>
                </c:pt>
                <c:pt idx="1">
                  <c:v>ENERO 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 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'F.COMPARE 2016 A 2019'!$F$213:$F$225</c:f>
              <c:numCache>
                <c:formatCode>_(* #,##0_);_(* \(#,##0\);_(* "-"_);_(@_)</c:formatCode>
                <c:ptCount val="13"/>
                <c:pt idx="0" formatCode="General">
                  <c:v>2018</c:v>
                </c:pt>
                <c:pt idx="1">
                  <c:v>36113</c:v>
                </c:pt>
                <c:pt idx="2">
                  <c:v>46702</c:v>
                </c:pt>
                <c:pt idx="3">
                  <c:v>39866</c:v>
                </c:pt>
                <c:pt idx="4">
                  <c:v>50275</c:v>
                </c:pt>
                <c:pt idx="5">
                  <c:v>45711</c:v>
                </c:pt>
                <c:pt idx="6">
                  <c:v>44487</c:v>
                </c:pt>
                <c:pt idx="7">
                  <c:v>46001</c:v>
                </c:pt>
                <c:pt idx="8">
                  <c:v>53008</c:v>
                </c:pt>
                <c:pt idx="9">
                  <c:v>49990</c:v>
                </c:pt>
                <c:pt idx="10">
                  <c:v>55388</c:v>
                </c:pt>
                <c:pt idx="11">
                  <c:v>51109</c:v>
                </c:pt>
                <c:pt idx="12">
                  <c:v>51017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B8-40D9-9A13-7065B31945DF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'F.COMPARE 2016 A 2019'!$C$213:$C$225</c:f>
              <c:strCache>
                <c:ptCount val="13"/>
                <c:pt idx="0">
                  <c:v>MES</c:v>
                </c:pt>
                <c:pt idx="1">
                  <c:v>ENERO 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 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'F.COMPARE 2016 A 2019'!$G$213:$G$225</c:f>
              <c:numCache>
                <c:formatCode>_(* #,##0_);_(* \(#,##0\);_(* "-"_);_(@_)</c:formatCode>
                <c:ptCount val="13"/>
                <c:pt idx="0" formatCode="General">
                  <c:v>2019</c:v>
                </c:pt>
                <c:pt idx="1">
                  <c:v>36566</c:v>
                </c:pt>
                <c:pt idx="2">
                  <c:v>48099</c:v>
                </c:pt>
                <c:pt idx="3">
                  <c:v>44557</c:v>
                </c:pt>
                <c:pt idx="4">
                  <c:v>44559</c:v>
                </c:pt>
                <c:pt idx="5">
                  <c:v>38460</c:v>
                </c:pt>
                <c:pt idx="6">
                  <c:v>36139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FB-4388-AC10-6AA8F082E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928640"/>
        <c:axId val="72938624"/>
      </c:lineChart>
      <c:catAx>
        <c:axId val="7292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2938624"/>
        <c:crosses val="autoZero"/>
        <c:auto val="1"/>
        <c:lblAlgn val="ctr"/>
        <c:lblOffset val="100"/>
        <c:noMultiLvlLbl val="0"/>
      </c:catAx>
      <c:valAx>
        <c:axId val="72938624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crossAx val="72928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2306704884246027E-2"/>
          <c:y val="0.13375078315188874"/>
          <c:w val="0.94731513284113622"/>
          <c:h val="0.6588188104414086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7"/>
              <c:layout>
                <c:manualLayout>
                  <c:x val="-2.7192106161335203E-2"/>
                  <c:y val="-0.1645641275081674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3B-49A0-A574-ECB13D824C35}"/>
                </c:ext>
              </c:extLst>
            </c:dLbl>
            <c:dLbl>
              <c:idx val="8"/>
              <c:layout>
                <c:manualLayout>
                  <c:x val="-3.4392444520542617E-2"/>
                  <c:y val="-0.1548359421977273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B8-4E0C-9AA0-4C4B09694F4C}"/>
                </c:ext>
              </c:extLst>
            </c:dLbl>
            <c:dLbl>
              <c:idx val="9"/>
              <c:layout>
                <c:manualLayout>
                  <c:x val="-4.1592782879749816E-2"/>
                  <c:y val="-0.1597000348529473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B8-4E0C-9AA0-4C4B09694F4C}"/>
                </c:ext>
              </c:extLst>
            </c:dLbl>
            <c:dLbl>
              <c:idx val="10"/>
              <c:layout>
                <c:manualLayout>
                  <c:x val="-5.1673256582640145E-2"/>
                  <c:y val="-0.1499718495425072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3EE-436A-A76A-A84A1E57B1A8}"/>
                </c:ext>
              </c:extLst>
            </c:dLbl>
            <c:dLbl>
              <c:idx val="11"/>
              <c:layout>
                <c:manualLayout>
                  <c:x val="-4.5912985895274303E-2"/>
                  <c:y val="-0.1145198910749644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B8-4E0C-9AA0-4C4B09694F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'F.COMPARE 2016 A 2019'!$C$247:$C$258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'F.COMPARE 2016 A 2019'!$D$247:$D$258</c:f>
              <c:numCache>
                <c:formatCode>#,##0</c:formatCode>
                <c:ptCount val="12"/>
                <c:pt idx="0">
                  <c:v>2906467100</c:v>
                </c:pt>
                <c:pt idx="1">
                  <c:v>3687714800</c:v>
                </c:pt>
                <c:pt idx="2">
                  <c:v>4514509100</c:v>
                </c:pt>
                <c:pt idx="3">
                  <c:v>6444625000</c:v>
                </c:pt>
                <c:pt idx="4">
                  <c:v>6468344100</c:v>
                </c:pt>
                <c:pt idx="5">
                  <c:v>7463468300</c:v>
                </c:pt>
                <c:pt idx="6">
                  <c:v>8880730000</c:v>
                </c:pt>
                <c:pt idx="7">
                  <c:v>13367635200</c:v>
                </c:pt>
                <c:pt idx="8">
                  <c:v>14959257700</c:v>
                </c:pt>
                <c:pt idx="9">
                  <c:v>17852464800</c:v>
                </c:pt>
                <c:pt idx="10">
                  <c:v>20504380800</c:v>
                </c:pt>
                <c:pt idx="11">
                  <c:v>33485885900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2A-4FCD-BBBF-1C2BA4C61E9F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332321411630775E-2"/>
                  <c:y val="-0.2581155050785937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799-4137-A35B-5512E4463A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'F.COMPARE 2016 A 2019'!$C$247:$C$258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'F.COMPARE 2016 A 2019'!$E$247:$E$258</c:f>
              <c:numCache>
                <c:formatCode>_(* #,##0_);_(* \(#,##0\);_(* "-"_);_(@_)</c:formatCode>
                <c:ptCount val="12"/>
                <c:pt idx="0">
                  <c:v>18442924000</c:v>
                </c:pt>
                <c:pt idx="1">
                  <c:v>32994400100</c:v>
                </c:pt>
                <c:pt idx="2">
                  <c:v>31613937400</c:v>
                </c:pt>
                <c:pt idx="3">
                  <c:v>25459540400</c:v>
                </c:pt>
                <c:pt idx="4">
                  <c:v>31914982200</c:v>
                </c:pt>
                <c:pt idx="5">
                  <c:v>31510193200</c:v>
                </c:pt>
                <c:pt idx="6">
                  <c:v>32548139500</c:v>
                </c:pt>
                <c:pt idx="7">
                  <c:v>35847166000</c:v>
                </c:pt>
                <c:pt idx="8">
                  <c:v>33759195000</c:v>
                </c:pt>
                <c:pt idx="9">
                  <c:v>35830018500</c:v>
                </c:pt>
                <c:pt idx="10">
                  <c:v>34820760700</c:v>
                </c:pt>
                <c:pt idx="11">
                  <c:v>45476834600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2A-4FCD-BBBF-1C2BA4C61E9F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'F.COMPARE 2016 A 2019'!$C$247:$C$258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'F.COMPARE 2016 A 2019'!$F$247:$F$258</c:f>
              <c:numCache>
                <c:formatCode>_(* #,##0_);_(* \(#,##0\);_(* "-"_);_(@_)</c:formatCode>
                <c:ptCount val="12"/>
                <c:pt idx="0">
                  <c:v>30158462000</c:v>
                </c:pt>
                <c:pt idx="1">
                  <c:v>35601559900</c:v>
                </c:pt>
                <c:pt idx="2">
                  <c:v>28131549300</c:v>
                </c:pt>
                <c:pt idx="3">
                  <c:v>35773374400</c:v>
                </c:pt>
                <c:pt idx="4">
                  <c:v>39825840000</c:v>
                </c:pt>
                <c:pt idx="5">
                  <c:v>43329079600</c:v>
                </c:pt>
                <c:pt idx="6">
                  <c:v>45777308800</c:v>
                </c:pt>
                <c:pt idx="7">
                  <c:v>49912720900</c:v>
                </c:pt>
                <c:pt idx="8">
                  <c:v>48170675900</c:v>
                </c:pt>
                <c:pt idx="9">
                  <c:v>56087285200</c:v>
                </c:pt>
                <c:pt idx="10">
                  <c:v>53089129700</c:v>
                </c:pt>
                <c:pt idx="11">
                  <c:v>57952280900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2C-4798-B86D-94042ECB6B3F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'F.COMPARE 2016 A 2019'!$C$247:$C$258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'F.COMPARE 2016 A 2019'!$G$247:$G$258</c:f>
              <c:numCache>
                <c:formatCode>_(* #,##0_);_(* \(#,##0\);_(* "-"_);_(@_)</c:formatCode>
                <c:ptCount val="12"/>
                <c:pt idx="0">
                  <c:v>43041050400</c:v>
                </c:pt>
                <c:pt idx="1">
                  <c:v>49892049400</c:v>
                </c:pt>
                <c:pt idx="2">
                  <c:v>42056393900</c:v>
                </c:pt>
                <c:pt idx="3">
                  <c:v>45344226200</c:v>
                </c:pt>
                <c:pt idx="4">
                  <c:v>51518232400</c:v>
                </c:pt>
                <c:pt idx="5">
                  <c:v>38294600500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F6-4E32-9691-B97F8DED8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838144"/>
        <c:axId val="72864512"/>
      </c:lineChart>
      <c:catAx>
        <c:axId val="7283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2864512"/>
        <c:crosses val="autoZero"/>
        <c:auto val="1"/>
        <c:lblAlgn val="ctr"/>
        <c:lblOffset val="100"/>
        <c:noMultiLvlLbl val="0"/>
      </c:catAx>
      <c:valAx>
        <c:axId val="72864512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one"/>
        <c:crossAx val="72838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5. Total</a:t>
            </a:r>
            <a:r>
              <a:rPr lang="es-CO" baseline="0"/>
              <a:t> de trámites pagados</a:t>
            </a:r>
            <a:endParaRPr lang="es-CO"/>
          </a:p>
        </c:rich>
      </c:tx>
      <c:layout>
        <c:manualLayout>
          <c:xMode val="edge"/>
          <c:yMode val="edge"/>
          <c:x val="0.15131695878925935"/>
          <c:y val="2.06718402332608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'F.COMPARE 2016 A 2019'!$E$285:$H$285</c:f>
              <c:strCache>
                <c:ptCount val="4"/>
                <c:pt idx="0">
                  <c:v>AÑO 2016</c:v>
                </c:pt>
                <c:pt idx="1">
                  <c:v>AÑO 2017</c:v>
                </c:pt>
                <c:pt idx="2">
                  <c:v>AÑO 2018</c:v>
                </c:pt>
                <c:pt idx="3">
                  <c:v>AÑO 2019</c:v>
                </c:pt>
              </c:strCache>
            </c:strRef>
          </c:cat>
          <c:val>
            <c:numRef>
              <c:f>'F.COMPARE 2016 A 2019'!$E$286:$H$286</c:f>
              <c:numCache>
                <c:formatCode>#,##0</c:formatCode>
                <c:ptCount val="4"/>
                <c:pt idx="0">
                  <c:v>233796</c:v>
                </c:pt>
                <c:pt idx="1">
                  <c:v>536398</c:v>
                </c:pt>
                <c:pt idx="2">
                  <c:v>569667</c:v>
                </c:pt>
                <c:pt idx="3">
                  <c:v>248380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BB-439C-804A-512A096445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033216"/>
        <c:axId val="73034752"/>
      </c:barChart>
      <c:catAx>
        <c:axId val="7303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3034752"/>
        <c:crosses val="autoZero"/>
        <c:auto val="1"/>
        <c:lblAlgn val="ctr"/>
        <c:lblOffset val="100"/>
        <c:noMultiLvlLbl val="0"/>
      </c:catAx>
      <c:valAx>
        <c:axId val="73034752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one"/>
        <c:crossAx val="7303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6. Total</a:t>
            </a:r>
            <a:r>
              <a:rPr lang="es-CO" baseline="0"/>
              <a:t> valor recaudado</a:t>
            </a:r>
            <a:endParaRPr lang="es-CO"/>
          </a:p>
        </c:rich>
      </c:tx>
      <c:layout>
        <c:manualLayout>
          <c:xMode val="edge"/>
          <c:yMode val="edge"/>
          <c:x val="0.34989104488604111"/>
          <c:y val="5.51249072886955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4296138472057996E-2"/>
          <c:y val="0.20389325083406262"/>
          <c:w val="0.93445065945827244"/>
          <c:h val="0.733408135372882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0-70BB-4B74-B8D5-2F01C8AA34CC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70BB-4B74-B8D5-2F01C8AA34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'F.COMPARE 2016 A 2019'!$E$285:$H$285</c:f>
              <c:strCache>
                <c:ptCount val="4"/>
                <c:pt idx="0">
                  <c:v>AÑO 2016</c:v>
                </c:pt>
                <c:pt idx="1">
                  <c:v>AÑO 2017</c:v>
                </c:pt>
                <c:pt idx="2">
                  <c:v>AÑO 2018</c:v>
                </c:pt>
                <c:pt idx="3">
                  <c:v>AÑO 2019</c:v>
                </c:pt>
              </c:strCache>
            </c:strRef>
          </c:cat>
          <c:val>
            <c:numRef>
              <c:f>'F.COMPARE 2016 A 2019'!$E$287:$H$287</c:f>
              <c:numCache>
                <c:formatCode>_("$"* #,##0_);_("$"* \(#,##0\);_("$"* "-"_);_(@_)</c:formatCode>
                <c:ptCount val="4"/>
                <c:pt idx="0">
                  <c:v>140535482800</c:v>
                </c:pt>
                <c:pt idx="1">
                  <c:v>390218091600</c:v>
                </c:pt>
                <c:pt idx="2">
                  <c:v>523809266600</c:v>
                </c:pt>
                <c:pt idx="3">
                  <c:v>270146552800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9A-41F1-B9D8-D49F1B20B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156096"/>
        <c:axId val="73157632"/>
      </c:barChart>
      <c:catAx>
        <c:axId val="73156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3157632"/>
        <c:crosses val="autoZero"/>
        <c:auto val="1"/>
        <c:lblAlgn val="ctr"/>
        <c:lblOffset val="100"/>
        <c:noMultiLvlLbl val="0"/>
      </c:catAx>
      <c:valAx>
        <c:axId val="73157632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_(&quot;$&quot;* #,##0_);_(&quot;$&quot;* \(#,##0\);_(&quot;$&quot;* &quot;-&quot;_);_(@_)" sourceLinked="1"/>
        <c:majorTickMark val="none"/>
        <c:minorTickMark val="none"/>
        <c:tickLblPos val="none"/>
        <c:crossAx val="73156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5.</a:t>
            </a:r>
            <a:r>
              <a:rPr lang="es-CO" baseline="0"/>
              <a:t> Cantidad trámites mes a mes</a:t>
            </a:r>
            <a:endParaRPr lang="es-CO"/>
          </a:p>
        </c:rich>
      </c:tx>
      <c:layout>
        <c:manualLayout>
          <c:xMode val="edge"/>
          <c:yMode val="edge"/>
          <c:x val="0.18453572061738688"/>
          <c:y val="2.57722217557630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2.5521265711878082E-2"/>
          <c:y val="0.12136712504524724"/>
          <c:w val="0.93761468381540913"/>
          <c:h val="0.755908649649728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'F.COMPARE 2016 A 2019'!$C$130</c:f>
              <c:strCache>
                <c:ptCount val="1"/>
                <c:pt idx="0">
                  <c:v>Cant. Trámites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'F.COMPARE 2016 A 2019'!$B$131:$B$142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'F.COMPARE 2016 A 2019'!$C$131:$C$142</c:f>
              <c:numCache>
                <c:formatCode>_(* #,##0_);_(* \(#,##0\);_(* "-"_);_(@_)</c:formatCode>
                <c:ptCount val="12"/>
                <c:pt idx="0">
                  <c:v>36113</c:v>
                </c:pt>
                <c:pt idx="1">
                  <c:v>46702</c:v>
                </c:pt>
                <c:pt idx="2">
                  <c:v>39866</c:v>
                </c:pt>
                <c:pt idx="3">
                  <c:v>50275</c:v>
                </c:pt>
                <c:pt idx="4">
                  <c:v>45711</c:v>
                </c:pt>
                <c:pt idx="5">
                  <c:v>44847</c:v>
                </c:pt>
                <c:pt idx="6">
                  <c:v>46001</c:v>
                </c:pt>
                <c:pt idx="7">
                  <c:v>53008</c:v>
                </c:pt>
                <c:pt idx="8">
                  <c:v>49990</c:v>
                </c:pt>
                <c:pt idx="9">
                  <c:v>55377</c:v>
                </c:pt>
                <c:pt idx="10">
                  <c:v>51109</c:v>
                </c:pt>
                <c:pt idx="11">
                  <c:v>51017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E2-4299-9E28-67D1F95F5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771456"/>
        <c:axId val="72772992"/>
      </c:barChart>
      <c:catAx>
        <c:axId val="72771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2772992"/>
        <c:crosses val="autoZero"/>
        <c:auto val="1"/>
        <c:lblAlgn val="ctr"/>
        <c:lblOffset val="100"/>
        <c:noMultiLvlLbl val="0"/>
      </c:catAx>
      <c:valAx>
        <c:axId val="72772992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one"/>
        <c:crossAx val="72771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1355352</xdr:colOff>
      <xdr:row>6</xdr:row>
      <xdr:rowOff>78495</xdr:rowOff>
    </xdr:from>
    <xdr:to>
      <xdr:col>6</xdr:col>
      <xdr:colOff>473689</xdr:colOff>
      <xdr:row>17</xdr:row>
      <xdr:rowOff>162245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4587" y="1221495"/>
          <a:ext cx="4508367" cy="2179250"/>
        </a:xfrm>
        <a:prstGeom prst="rect">
          <a:avLst/>
        </a:prstGeom>
      </xdr:spPr>
    </xdr:pic>
    <xdr:clientData/>
  </xdr:twoCellAnchor>
  <xdr:twoCellAnchor>
    <xdr:from>
      <xdr:col>5</xdr:col>
      <xdr:colOff>57150</xdr:colOff>
      <xdr:row>28</xdr:row>
      <xdr:rowOff>161925</xdr:rowOff>
    </xdr:from>
    <xdr:to>
      <xdr:col>8</xdr:col>
      <xdr:colOff>1016001</xdr:colOff>
      <xdr:row>48</xdr:row>
      <xdr:rowOff>171450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238124</xdr:colOff>
      <xdr:row>54</xdr:row>
      <xdr:rowOff>66676</xdr:rowOff>
    </xdr:from>
    <xdr:to>
      <xdr:col>8</xdr:col>
      <xdr:colOff>984250</xdr:colOff>
      <xdr:row>74</xdr:row>
      <xdr:rowOff>156883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190500</xdr:colOff>
      <xdr:row>81</xdr:row>
      <xdr:rowOff>114300</xdr:rowOff>
    </xdr:from>
    <xdr:to>
      <xdr:col>8</xdr:col>
      <xdr:colOff>1016000</xdr:colOff>
      <xdr:row>100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156321</xdr:colOff>
      <xdr:row>106</xdr:row>
      <xdr:rowOff>179293</xdr:rowOff>
    </xdr:from>
    <xdr:to>
      <xdr:col>8</xdr:col>
      <xdr:colOff>784413</xdr:colOff>
      <xdr:row>125</xdr:row>
      <xdr:rowOff>179293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113458</xdr:colOff>
      <xdr:row>225</xdr:row>
      <xdr:rowOff>144554</xdr:rowOff>
    </xdr:from>
    <xdr:to>
      <xdr:col>9</xdr:col>
      <xdr:colOff>123265</xdr:colOff>
      <xdr:row>241</xdr:row>
      <xdr:rowOff>100853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593912</xdr:colOff>
      <xdr:row>259</xdr:row>
      <xdr:rowOff>145679</xdr:rowOff>
    </xdr:from>
    <xdr:to>
      <xdr:col>9</xdr:col>
      <xdr:colOff>201707</xdr:colOff>
      <xdr:row>278</xdr:row>
      <xdr:rowOff>67236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300037</xdr:colOff>
      <xdr:row>289</xdr:row>
      <xdr:rowOff>76201</xdr:rowOff>
    </xdr:from>
    <xdr:to>
      <xdr:col>5</xdr:col>
      <xdr:colOff>683559</xdr:colOff>
      <xdr:row>308</xdr:row>
      <xdr:rowOff>142875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646019</xdr:colOff>
      <xdr:row>289</xdr:row>
      <xdr:rowOff>162486</xdr:rowOff>
    </xdr:from>
    <xdr:to>
      <xdr:col>9</xdr:col>
      <xdr:colOff>452998</xdr:colOff>
      <xdr:row>309</xdr:row>
      <xdr:rowOff>38660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134472</xdr:colOff>
      <xdr:row>128</xdr:row>
      <xdr:rowOff>0</xdr:rowOff>
    </xdr:from>
    <xdr:to>
      <xdr:col>8</xdr:col>
      <xdr:colOff>959972</xdr:colOff>
      <xdr:row>147</xdr:row>
      <xdr:rowOff>112059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76E0CDAF-D8C5-4FBD-9986-99B56261CA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167526</xdr:colOff>
      <xdr:row>149</xdr:row>
      <xdr:rowOff>33616</xdr:rowOff>
    </xdr:from>
    <xdr:to>
      <xdr:col>8</xdr:col>
      <xdr:colOff>795618</xdr:colOff>
      <xdr:row>168</xdr:row>
      <xdr:rowOff>33616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7C87DCDC-B0CD-4A1B-854C-FB774808C4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291352</xdr:colOff>
      <xdr:row>171</xdr:row>
      <xdr:rowOff>156883</xdr:rowOff>
    </xdr:from>
    <xdr:to>
      <xdr:col>8</xdr:col>
      <xdr:colOff>1131793</xdr:colOff>
      <xdr:row>187</xdr:row>
      <xdr:rowOff>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B1C3D461-AD83-4D4B-8C2A-E507D49264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268941</xdr:colOff>
      <xdr:row>190</xdr:row>
      <xdr:rowOff>33617</xdr:rowOff>
    </xdr:from>
    <xdr:to>
      <xdr:col>8</xdr:col>
      <xdr:colOff>897033</xdr:colOff>
      <xdr:row>206</xdr:row>
      <xdr:rowOff>33617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20916F5D-0164-484E-B473-21734B6093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32:E45" totalsRowCount="1" headerRowDxfId="16" dataDxfId="15" totalsRowDxfId="14">
  <tableColumns count="4">
    <tableColumn id="1" xr3:uid="{00000000-0010-0000-0000-000001000000}" name="MES" dataDxfId="13" totalsRowDxfId="12"/>
    <tableColumn id="2" xr3:uid="{00000000-0010-0000-0000-000002000000}" name="Cant. Trámites" totalsRowLabel="PROMEDIO" dataDxfId="11" totalsRowDxfId="10"/>
    <tableColumn id="3" xr3:uid="{00000000-0010-0000-0000-000003000000}" name="%Crecimiento" totalsRowFunction="custom" dataDxfId="9" totalsRowDxfId="8">
      <calculatedColumnFormula>+(C33-C32)/C32</calculatedColumnFormula>
      <totalsRowFormula>AVERAGE(D34:D44)</totalsRowFormula>
    </tableColumn>
    <tableColumn id="4" xr3:uid="{00000000-0010-0000-0000-000004000000}" name="Tendencia" dataDxfId="7" totalsRowDxfId="6">
      <calculatedColumnFormula>SIGN(C33-C32)</calculatedColumnFormula>
    </tableColumn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a3" displayName="Tabla3" ref="D285:H287" totalsRowShown="0">
  <tableColumns count="5">
    <tableColumn id="1" xr3:uid="{00000000-0010-0000-0100-000001000000}" name="ENERO A JULIO"/>
    <tableColumn id="2" xr3:uid="{00000000-0010-0000-0100-000002000000}" name="AÑO 2016" dataDxfId="5"/>
    <tableColumn id="3" xr3:uid="{00000000-0010-0000-0100-000003000000}" name="AÑO 2017" dataDxfId="4"/>
    <tableColumn id="4" xr3:uid="{31C78979-0474-49C7-A66B-752A159177F1}" name="AÑO 2018" dataDxfId="3"/>
    <tableColumn id="6" xr3:uid="{B2E77404-F618-4490-9E71-F0E466C2E89C}" name="AÑO 2019">
      <calculatedColumnFormula>SUM(G246:G257)</calculatedColumnFormula>
    </tableColumn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F95F2F6-C546-4686-98CD-0528B7924D20}" name="Tabla25" displayName="Tabla25" ref="D317:F323" totalsRowShown="0">
  <tableColumns count="3">
    <tableColumn id="1" xr3:uid="{F5C5B1FA-C033-4C8A-A7DA-D4DCA43BA055}" name="TIPO DE PAGO" dataDxfId="2"/>
    <tableColumn id="2" xr3:uid="{D06561EF-DE67-49D5-BF74-BFC6B5612EB2}" name="Trámites " dataDxfId="1" dataCellStyle="Millares [0]"/>
    <tableColumn id="3" xr3:uid="{ED97DCEA-1025-4FDC-88A8-666A3F51A141}" name="Vr. Recaudado." dataDxfId="0" dataCellStyle="Moneda [0]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8:U335"/>
  <sheetViews>
    <sheetView showGridLines="0" tabSelected="1" topLeftCell="A168" zoomScale="85" zoomScaleNormal="85" workbookViewId="0">
      <selection activeCell="C198" sqref="C198"/>
    </sheetView>
  </sheetViews>
  <sheetFormatPr baseColWidth="10" defaultRowHeight="15" x14ac:dyDescent="0.25"/>
  <cols>
    <col min="1" max="1" width="1.140625" customWidth="1"/>
    <col min="2" max="2" width="11.28515625" customWidth="1"/>
    <col min="3" max="3" width="21" customWidth="1"/>
    <col min="4" max="4" width="18" style="4" customWidth="1"/>
    <col min="5" max="5" width="19.42578125" style="3" customWidth="1"/>
    <col min="6" max="6" width="22.28515625" style="3" customWidth="1"/>
    <col min="7" max="7" width="19.42578125" style="3" customWidth="1"/>
    <col min="8" max="8" width="17.28515625" style="3" customWidth="1"/>
    <col min="9" max="9" width="19.5703125" style="3" customWidth="1"/>
    <col min="10" max="10" width="19.85546875" customWidth="1"/>
    <col min="11" max="11" width="19.28515625" customWidth="1"/>
    <col min="12" max="12" width="16.7109375" bestFit="1" customWidth="1"/>
    <col min="13" max="13" width="20.28515625" customWidth="1"/>
    <col min="14" max="14" width="22.85546875" customWidth="1"/>
  </cols>
  <sheetData>
    <row r="18" spans="2:12" ht="15.75" thickBot="1" x14ac:dyDescent="0.3">
      <c r="C18" s="6"/>
      <c r="D18" s="7"/>
      <c r="E18" s="8"/>
      <c r="F18" s="8"/>
      <c r="G18" s="8"/>
      <c r="H18" s="8"/>
    </row>
    <row r="19" spans="2:12" ht="15.75" thickTop="1" x14ac:dyDescent="0.25"/>
    <row r="21" spans="2:12" x14ac:dyDescent="0.25">
      <c r="C21" s="145" t="s">
        <v>57</v>
      </c>
      <c r="D21" s="145"/>
      <c r="E21" s="145"/>
      <c r="F21" s="145"/>
      <c r="G21" s="145"/>
      <c r="H21" s="145"/>
      <c r="I21" s="48"/>
    </row>
    <row r="22" spans="2:12" x14ac:dyDescent="0.25">
      <c r="C22" s="145" t="s">
        <v>68</v>
      </c>
      <c r="D22" s="145"/>
      <c r="E22" s="145"/>
      <c r="F22" s="145"/>
      <c r="G22" s="145"/>
      <c r="H22" s="145"/>
      <c r="I22" s="48"/>
    </row>
    <row r="23" spans="2:12" x14ac:dyDescent="0.25">
      <c r="C23" s="145" t="s">
        <v>12</v>
      </c>
      <c r="D23" s="145"/>
      <c r="E23" s="145"/>
      <c r="F23" s="145"/>
      <c r="G23" s="145"/>
      <c r="H23" s="145"/>
      <c r="I23" s="48"/>
    </row>
    <row r="27" spans="2:12" x14ac:dyDescent="0.25">
      <c r="B27" t="s">
        <v>47</v>
      </c>
    </row>
    <row r="29" spans="2:12" x14ac:dyDescent="0.25">
      <c r="J29" s="66"/>
      <c r="L29" s="67"/>
    </row>
    <row r="30" spans="2:12" x14ac:dyDescent="0.25">
      <c r="J30" s="66"/>
      <c r="L30" s="68"/>
    </row>
    <row r="31" spans="2:12" x14ac:dyDescent="0.25">
      <c r="J31" s="66"/>
      <c r="L31" s="68"/>
    </row>
    <row r="32" spans="2:12" ht="15.75" x14ac:dyDescent="0.25">
      <c r="B32" s="9" t="s">
        <v>6</v>
      </c>
      <c r="C32" s="9" t="s">
        <v>13</v>
      </c>
      <c r="D32" s="10" t="s">
        <v>8</v>
      </c>
      <c r="E32" s="11" t="s">
        <v>9</v>
      </c>
      <c r="J32" s="66"/>
    </row>
    <row r="33" spans="2:12" ht="15.75" x14ac:dyDescent="0.25">
      <c r="B33" s="9" t="s">
        <v>0</v>
      </c>
      <c r="C33" s="12">
        <v>4807</v>
      </c>
      <c r="D33" s="10"/>
      <c r="E33" s="13"/>
      <c r="F33" s="2"/>
      <c r="G33" s="2"/>
      <c r="H33" s="2"/>
      <c r="I33" s="2"/>
      <c r="J33" s="66"/>
      <c r="L33" s="68"/>
    </row>
    <row r="34" spans="2:12" ht="15.75" x14ac:dyDescent="0.25">
      <c r="B34" s="49" t="s">
        <v>1</v>
      </c>
      <c r="C34" s="50">
        <v>7022</v>
      </c>
      <c r="D34" s="51">
        <f>+(C34-C33)/C33</f>
        <v>0.46078635323486583</v>
      </c>
      <c r="E34" s="52">
        <f>SIGN(C34-C33)</f>
        <v>1</v>
      </c>
      <c r="F34" s="2"/>
      <c r="G34" s="2"/>
      <c r="H34" s="2"/>
      <c r="I34" s="2"/>
    </row>
    <row r="35" spans="2:12" ht="15.75" x14ac:dyDescent="0.25">
      <c r="B35" s="9" t="s">
        <v>2</v>
      </c>
      <c r="C35" s="12">
        <v>8038</v>
      </c>
      <c r="D35" s="10">
        <f t="shared" ref="D35:D38" si="0">+(C35-C34)/C34</f>
        <v>0.14468812304186843</v>
      </c>
      <c r="E35" s="13">
        <f t="shared" ref="E35:E38" si="1">SIGN(C35-C34)</f>
        <v>1</v>
      </c>
      <c r="F35" s="2"/>
      <c r="G35" s="2"/>
      <c r="H35" s="2"/>
      <c r="I35" s="2"/>
    </row>
    <row r="36" spans="2:12" ht="15.75" x14ac:dyDescent="0.25">
      <c r="B36" s="49" t="s">
        <v>3</v>
      </c>
      <c r="C36" s="50">
        <v>11252</v>
      </c>
      <c r="D36" s="51">
        <f t="shared" si="0"/>
        <v>0.39985070913162479</v>
      </c>
      <c r="E36" s="52">
        <f t="shared" si="1"/>
        <v>1</v>
      </c>
      <c r="F36" s="2"/>
      <c r="G36" s="2"/>
      <c r="H36" s="2"/>
      <c r="I36" s="2"/>
    </row>
    <row r="37" spans="2:12" ht="15.75" x14ac:dyDescent="0.25">
      <c r="B37" s="9" t="s">
        <v>4</v>
      </c>
      <c r="C37" s="12">
        <v>11502</v>
      </c>
      <c r="D37" s="10">
        <f t="shared" si="0"/>
        <v>2.2218272307145397E-2</v>
      </c>
      <c r="E37" s="13">
        <f t="shared" si="1"/>
        <v>1</v>
      </c>
      <c r="F37" s="2"/>
      <c r="G37" s="2"/>
      <c r="H37" s="2"/>
      <c r="I37" s="2"/>
    </row>
    <row r="38" spans="2:12" ht="15.75" x14ac:dyDescent="0.25">
      <c r="B38" s="49" t="s">
        <v>5</v>
      </c>
      <c r="C38" s="50">
        <v>14435</v>
      </c>
      <c r="D38" s="51">
        <f t="shared" si="0"/>
        <v>0.25499913058598506</v>
      </c>
      <c r="E38" s="52">
        <f t="shared" si="1"/>
        <v>1</v>
      </c>
      <c r="F38" s="2"/>
      <c r="G38" s="2"/>
      <c r="H38" s="2"/>
      <c r="I38" s="2"/>
    </row>
    <row r="39" spans="2:12" ht="15.75" x14ac:dyDescent="0.25">
      <c r="B39" s="70" t="s">
        <v>25</v>
      </c>
      <c r="C39" s="70">
        <v>16364</v>
      </c>
      <c r="D39" s="71">
        <f t="shared" ref="D39:D44" si="2">+(C39-C38)/C38</f>
        <v>0.13363352961551783</v>
      </c>
      <c r="E39" s="72">
        <f t="shared" ref="E39:E44" si="3">SIGN(C39-C38)</f>
        <v>1</v>
      </c>
      <c r="F39" s="2"/>
      <c r="G39" s="2"/>
      <c r="H39" s="2"/>
      <c r="I39" s="2"/>
    </row>
    <row r="40" spans="2:12" ht="15.75" x14ac:dyDescent="0.25">
      <c r="B40" s="50" t="s">
        <v>33</v>
      </c>
      <c r="C40" s="50">
        <v>24811</v>
      </c>
      <c r="D40" s="51">
        <f t="shared" si="2"/>
        <v>0.51619408457589833</v>
      </c>
      <c r="E40" s="52">
        <f t="shared" si="3"/>
        <v>1</v>
      </c>
      <c r="F40" s="2"/>
      <c r="G40" s="2"/>
      <c r="H40" s="2"/>
      <c r="I40" s="2"/>
    </row>
    <row r="41" spans="2:12" ht="15.75" x14ac:dyDescent="0.25">
      <c r="B41" s="70" t="s">
        <v>36</v>
      </c>
      <c r="C41" s="70">
        <v>28114</v>
      </c>
      <c r="D41" s="71">
        <f t="shared" si="2"/>
        <v>0.13312643585506428</v>
      </c>
      <c r="E41" s="72">
        <f t="shared" si="3"/>
        <v>1</v>
      </c>
      <c r="F41" s="2"/>
      <c r="G41" s="2"/>
      <c r="H41" s="2"/>
      <c r="I41" s="2"/>
    </row>
    <row r="42" spans="2:12" ht="15.75" x14ac:dyDescent="0.25">
      <c r="B42" s="50" t="s">
        <v>39</v>
      </c>
      <c r="C42" s="50">
        <v>28751</v>
      </c>
      <c r="D42" s="51">
        <f t="shared" si="2"/>
        <v>2.265775058689621E-2</v>
      </c>
      <c r="E42" s="52">
        <f t="shared" si="3"/>
        <v>1</v>
      </c>
      <c r="F42" s="2"/>
      <c r="G42" s="2"/>
      <c r="H42" s="2"/>
      <c r="I42" s="2"/>
    </row>
    <row r="43" spans="2:12" ht="15.75" x14ac:dyDescent="0.25">
      <c r="B43" s="70" t="s">
        <v>42</v>
      </c>
      <c r="C43" s="108">
        <v>34086</v>
      </c>
      <c r="D43" s="71">
        <f t="shared" si="2"/>
        <v>0.18555876317345485</v>
      </c>
      <c r="E43" s="72">
        <f t="shared" si="3"/>
        <v>1</v>
      </c>
      <c r="F43" s="2"/>
      <c r="G43" s="2"/>
      <c r="H43" s="2"/>
      <c r="I43" s="2"/>
    </row>
    <row r="44" spans="2:12" ht="15.75" x14ac:dyDescent="0.25">
      <c r="B44" s="50" t="s">
        <v>45</v>
      </c>
      <c r="C44" s="103">
        <v>44614</v>
      </c>
      <c r="D44" s="51">
        <f t="shared" si="2"/>
        <v>0.30886581000997476</v>
      </c>
      <c r="E44" s="52">
        <f t="shared" si="3"/>
        <v>1</v>
      </c>
      <c r="F44" s="2"/>
      <c r="G44" s="2"/>
      <c r="H44" s="2"/>
      <c r="I44" s="2"/>
    </row>
    <row r="45" spans="2:12" ht="15.75" x14ac:dyDescent="0.25">
      <c r="B45" s="9"/>
      <c r="C45" s="12" t="s">
        <v>10</v>
      </c>
      <c r="D45" s="65">
        <f>AVERAGE(D34:D44)</f>
        <v>0.23477990564711779</v>
      </c>
      <c r="E45" s="13"/>
      <c r="F45" s="2"/>
      <c r="G45" s="2"/>
      <c r="H45" s="2"/>
      <c r="I45" s="2"/>
    </row>
    <row r="46" spans="2:12" x14ac:dyDescent="0.25">
      <c r="C46" s="1"/>
      <c r="D46" s="5"/>
      <c r="E46" s="2"/>
      <c r="F46" s="2"/>
      <c r="G46" s="2"/>
      <c r="H46" s="2"/>
      <c r="I46" s="2"/>
    </row>
    <row r="47" spans="2:12" x14ac:dyDescent="0.25">
      <c r="C47" s="1"/>
      <c r="D47" s="5"/>
      <c r="E47" s="2"/>
      <c r="F47" s="2"/>
      <c r="G47" s="2"/>
      <c r="H47" s="2"/>
      <c r="I47" s="2"/>
    </row>
    <row r="48" spans="2:12" x14ac:dyDescent="0.25">
      <c r="C48" s="1"/>
      <c r="D48" s="5"/>
      <c r="E48" s="2"/>
      <c r="F48" s="2"/>
      <c r="G48" s="2"/>
      <c r="H48" s="2"/>
      <c r="I48" s="2"/>
    </row>
    <row r="49" spans="2:10" x14ac:dyDescent="0.25">
      <c r="C49" s="1"/>
      <c r="D49" s="5"/>
      <c r="E49" s="2"/>
      <c r="F49" s="2"/>
      <c r="G49" s="2"/>
      <c r="H49" s="2"/>
      <c r="I49" s="2"/>
    </row>
    <row r="50" spans="2:10" x14ac:dyDescent="0.25">
      <c r="C50" s="1"/>
      <c r="D50" s="5"/>
      <c r="E50" s="2"/>
      <c r="F50" s="2"/>
      <c r="G50" s="2"/>
      <c r="H50" s="2"/>
      <c r="I50" s="2"/>
    </row>
    <row r="51" spans="2:10" x14ac:dyDescent="0.25">
      <c r="C51" s="1"/>
      <c r="D51" s="5"/>
      <c r="E51" s="2"/>
      <c r="F51" s="2"/>
      <c r="G51" s="2"/>
      <c r="H51" s="2"/>
      <c r="I51" s="2"/>
    </row>
    <row r="52" spans="2:10" x14ac:dyDescent="0.25">
      <c r="C52" s="1"/>
      <c r="E52" s="2"/>
      <c r="F52" s="2"/>
      <c r="G52" s="2"/>
      <c r="H52" s="2"/>
      <c r="I52" s="2"/>
    </row>
    <row r="53" spans="2:10" x14ac:dyDescent="0.25">
      <c r="B53" t="s">
        <v>46</v>
      </c>
      <c r="C53" s="1"/>
      <c r="E53" s="2"/>
      <c r="F53" s="2"/>
      <c r="G53" s="2"/>
      <c r="H53" s="2"/>
      <c r="I53" s="2"/>
    </row>
    <row r="54" spans="2:10" x14ac:dyDescent="0.25">
      <c r="C54" s="1"/>
      <c r="E54" s="2"/>
      <c r="F54" s="2"/>
      <c r="G54" s="2"/>
      <c r="H54" s="2"/>
      <c r="I54" s="2"/>
    </row>
    <row r="55" spans="2:10" x14ac:dyDescent="0.25">
      <c r="C55" s="1"/>
      <c r="E55" s="2"/>
      <c r="F55" s="2"/>
      <c r="G55" s="2"/>
      <c r="H55" s="2"/>
      <c r="I55" s="2"/>
    </row>
    <row r="57" spans="2:10" x14ac:dyDescent="0.25">
      <c r="J57" s="68"/>
    </row>
    <row r="58" spans="2:10" ht="15.75" x14ac:dyDescent="0.25">
      <c r="B58" s="56" t="s">
        <v>6</v>
      </c>
      <c r="C58" s="57" t="s">
        <v>14</v>
      </c>
      <c r="D58" s="58" t="s">
        <v>8</v>
      </c>
      <c r="E58" s="59" t="s">
        <v>9</v>
      </c>
    </row>
    <row r="59" spans="2:10" ht="15.75" x14ac:dyDescent="0.25">
      <c r="B59" s="14" t="s">
        <v>0</v>
      </c>
      <c r="C59" s="60">
        <v>2906467100</v>
      </c>
      <c r="D59" s="61"/>
      <c r="E59" s="15"/>
    </row>
    <row r="60" spans="2:10" ht="15.75" x14ac:dyDescent="0.25">
      <c r="B60" s="16" t="s">
        <v>1</v>
      </c>
      <c r="C60" s="62">
        <v>3687714800</v>
      </c>
      <c r="D60" s="63">
        <f>+(C60-C59)/C59</f>
        <v>0.26879633352808296</v>
      </c>
      <c r="E60" s="64">
        <f>SIGN(C60-C59)</f>
        <v>1</v>
      </c>
    </row>
    <row r="61" spans="2:10" ht="15.75" x14ac:dyDescent="0.25">
      <c r="B61" s="14" t="s">
        <v>2</v>
      </c>
      <c r="C61" s="60">
        <v>4514509100</v>
      </c>
      <c r="D61" s="61">
        <f t="shared" ref="D61:D64" si="4">+(C61-C60)/C60</f>
        <v>0.22420234341332471</v>
      </c>
      <c r="E61" s="15">
        <f t="shared" ref="E61:E68" si="5">SIGN(C61-C60)</f>
        <v>1</v>
      </c>
    </row>
    <row r="62" spans="2:10" ht="15.75" x14ac:dyDescent="0.25">
      <c r="B62" s="16" t="s">
        <v>3</v>
      </c>
      <c r="C62" s="62">
        <v>6444625000</v>
      </c>
      <c r="D62" s="63">
        <f t="shared" si="4"/>
        <v>0.42753616334498029</v>
      </c>
      <c r="E62" s="64">
        <f t="shared" si="5"/>
        <v>1</v>
      </c>
    </row>
    <row r="63" spans="2:10" ht="15.75" x14ac:dyDescent="0.25">
      <c r="B63" s="14" t="s">
        <v>4</v>
      </c>
      <c r="C63" s="60">
        <v>6468344100</v>
      </c>
      <c r="D63" s="61">
        <f t="shared" si="4"/>
        <v>3.6804468840312666E-3</v>
      </c>
      <c r="E63" s="15">
        <f t="shared" si="5"/>
        <v>1</v>
      </c>
    </row>
    <row r="64" spans="2:10" ht="15.75" x14ac:dyDescent="0.25">
      <c r="B64" s="73" t="s">
        <v>5</v>
      </c>
      <c r="C64" s="74">
        <v>7463468300</v>
      </c>
      <c r="D64" s="63">
        <f t="shared" si="4"/>
        <v>0.15384527857755742</v>
      </c>
      <c r="E64" s="64">
        <f t="shared" si="5"/>
        <v>1</v>
      </c>
    </row>
    <row r="65" spans="2:5" ht="15.75" x14ac:dyDescent="0.25">
      <c r="B65" s="14" t="s">
        <v>27</v>
      </c>
      <c r="C65" s="60">
        <v>8880730000</v>
      </c>
      <c r="D65" s="61">
        <f>+(C65-C64)/C64</f>
        <v>0.18989317607204145</v>
      </c>
      <c r="E65" s="81">
        <f t="shared" si="5"/>
        <v>1</v>
      </c>
    </row>
    <row r="66" spans="2:5" ht="15.75" x14ac:dyDescent="0.25">
      <c r="B66" s="73" t="s">
        <v>34</v>
      </c>
      <c r="C66" s="74">
        <v>13367635200</v>
      </c>
      <c r="D66" s="96">
        <f>+(C66-C65)/C65</f>
        <v>0.50524058269984562</v>
      </c>
      <c r="E66" s="97">
        <f t="shared" si="5"/>
        <v>1</v>
      </c>
    </row>
    <row r="67" spans="2:5" ht="15.75" x14ac:dyDescent="0.25">
      <c r="B67" s="14" t="s">
        <v>36</v>
      </c>
      <c r="C67" s="60">
        <v>14959257700</v>
      </c>
      <c r="D67" s="61">
        <f>+(C67-C66)/C66</f>
        <v>0.11906537515326571</v>
      </c>
      <c r="E67" s="81">
        <f t="shared" si="5"/>
        <v>1</v>
      </c>
    </row>
    <row r="68" spans="2:5" ht="15.75" x14ac:dyDescent="0.25">
      <c r="B68" s="73" t="s">
        <v>39</v>
      </c>
      <c r="C68" s="74">
        <v>17852464800</v>
      </c>
      <c r="D68" s="63">
        <f>+(C68-C67)/C67</f>
        <v>0.19340579312301037</v>
      </c>
      <c r="E68" s="97">
        <f t="shared" si="5"/>
        <v>1</v>
      </c>
    </row>
    <row r="69" spans="2:5" ht="15.75" x14ac:dyDescent="0.25">
      <c r="B69" s="14" t="s">
        <v>42</v>
      </c>
      <c r="C69" s="60">
        <v>20504380800</v>
      </c>
      <c r="D69" s="61">
        <f t="shared" ref="D69:D70" si="6">+(C69-C68)/C68</f>
        <v>0.14854621082910635</v>
      </c>
      <c r="E69" s="81">
        <f>SIGN(C69-C67)</f>
        <v>1</v>
      </c>
    </row>
    <row r="70" spans="2:5" ht="15.75" x14ac:dyDescent="0.25">
      <c r="B70" s="73" t="s">
        <v>45</v>
      </c>
      <c r="C70" s="74">
        <v>33485885900</v>
      </c>
      <c r="D70" s="63">
        <f t="shared" si="6"/>
        <v>0.63310885740085354</v>
      </c>
      <c r="E70" s="97">
        <f>SIGN(C70-C68)</f>
        <v>1</v>
      </c>
    </row>
    <row r="71" spans="2:5" ht="15.75" x14ac:dyDescent="0.25">
      <c r="B71" s="16"/>
      <c r="C71" s="76" t="s">
        <v>11</v>
      </c>
      <c r="D71" s="77">
        <f>AVERAGE(D60:D70)</f>
        <v>0.26066550554782725</v>
      </c>
      <c r="E71" s="75"/>
    </row>
    <row r="80" spans="2:5" x14ac:dyDescent="0.25">
      <c r="B80" t="s">
        <v>48</v>
      </c>
    </row>
    <row r="85" spans="2:13" ht="15.75" x14ac:dyDescent="0.25">
      <c r="B85" s="56" t="s">
        <v>6</v>
      </c>
      <c r="C85" s="82" t="s">
        <v>13</v>
      </c>
      <c r="D85" s="58" t="s">
        <v>8</v>
      </c>
      <c r="E85" s="59" t="s">
        <v>9</v>
      </c>
    </row>
    <row r="86" spans="2:13" ht="15.75" x14ac:dyDescent="0.25">
      <c r="B86" s="14" t="s">
        <v>0</v>
      </c>
      <c r="C86" s="23">
        <v>25376</v>
      </c>
      <c r="D86" s="61"/>
      <c r="E86" s="15"/>
    </row>
    <row r="87" spans="2:13" ht="15.75" x14ac:dyDescent="0.25">
      <c r="B87" s="16" t="s">
        <v>1</v>
      </c>
      <c r="C87" s="25">
        <v>41869</v>
      </c>
      <c r="D87" s="63">
        <f>+(C87-C86)/C86</f>
        <v>0.64994482976040358</v>
      </c>
      <c r="E87" s="64">
        <f>SIGN(C87-C86)</f>
        <v>1</v>
      </c>
      <c r="J87" s="9"/>
      <c r="K87" s="9"/>
      <c r="L87" s="10"/>
      <c r="M87" s="11"/>
    </row>
    <row r="88" spans="2:13" ht="15.75" x14ac:dyDescent="0.25">
      <c r="B88" s="14" t="s">
        <v>2</v>
      </c>
      <c r="C88" s="23">
        <v>46732</v>
      </c>
      <c r="D88" s="80">
        <f t="shared" ref="D88:D95" si="7">+(C88-C87)/C87</f>
        <v>0.11614798538298025</v>
      </c>
      <c r="E88" s="15">
        <f t="shared" ref="E88:E95" si="8">SIGN(C88-C87)</f>
        <v>1</v>
      </c>
      <c r="J88" s="9"/>
      <c r="K88" s="18"/>
      <c r="L88" s="19"/>
      <c r="M88" s="11"/>
    </row>
    <row r="89" spans="2:13" ht="15.75" x14ac:dyDescent="0.25">
      <c r="B89" s="16" t="s">
        <v>3</v>
      </c>
      <c r="C89" s="25">
        <v>37548</v>
      </c>
      <c r="D89" s="63">
        <f t="shared" si="7"/>
        <v>-0.19652486518873577</v>
      </c>
      <c r="E89" s="64">
        <f t="shared" si="8"/>
        <v>-1</v>
      </c>
      <c r="J89" s="9"/>
      <c r="K89" s="18"/>
      <c r="L89" s="19"/>
      <c r="M89" s="20"/>
    </row>
    <row r="90" spans="2:13" ht="15.75" x14ac:dyDescent="0.25">
      <c r="B90" s="14" t="s">
        <v>4</v>
      </c>
      <c r="C90" s="23">
        <v>47544</v>
      </c>
      <c r="D90" s="80">
        <f t="shared" si="7"/>
        <v>0.26621923937360181</v>
      </c>
      <c r="E90" s="15">
        <f t="shared" si="8"/>
        <v>1</v>
      </c>
      <c r="J90" s="9"/>
      <c r="K90" s="18"/>
      <c r="L90" s="19"/>
      <c r="M90" s="20"/>
    </row>
    <row r="91" spans="2:13" ht="15.75" x14ac:dyDescent="0.25">
      <c r="B91" s="73" t="s">
        <v>5</v>
      </c>
      <c r="C91" s="25">
        <v>46375</v>
      </c>
      <c r="D91" s="63">
        <f t="shared" si="7"/>
        <v>-2.4587750294464077E-2</v>
      </c>
      <c r="E91" s="75">
        <f t="shared" si="8"/>
        <v>-1</v>
      </c>
      <c r="J91" s="9"/>
      <c r="K91" s="18"/>
      <c r="L91" s="19"/>
      <c r="M91" s="20"/>
    </row>
    <row r="92" spans="2:13" ht="15.75" x14ac:dyDescent="0.25">
      <c r="B92" s="14" t="s">
        <v>27</v>
      </c>
      <c r="C92" s="79">
        <v>45416</v>
      </c>
      <c r="D92" s="80">
        <f t="shared" si="7"/>
        <v>-2.0679245283018868E-2</v>
      </c>
      <c r="E92" s="15">
        <f t="shared" si="8"/>
        <v>-1</v>
      </c>
      <c r="J92" s="9"/>
      <c r="K92" s="18"/>
      <c r="L92" s="19"/>
      <c r="M92" s="20"/>
    </row>
    <row r="93" spans="2:13" ht="15.75" x14ac:dyDescent="0.25">
      <c r="B93" s="73" t="s">
        <v>34</v>
      </c>
      <c r="C93" s="98">
        <v>50874</v>
      </c>
      <c r="D93" s="99">
        <f t="shared" si="7"/>
        <v>0.12017791086841642</v>
      </c>
      <c r="E93" s="75">
        <f t="shared" si="8"/>
        <v>1</v>
      </c>
      <c r="J93" s="9"/>
      <c r="K93" s="18"/>
      <c r="L93" s="19"/>
      <c r="M93" s="20"/>
    </row>
    <row r="94" spans="2:13" ht="15.75" x14ac:dyDescent="0.25">
      <c r="B94" s="14" t="s">
        <v>36</v>
      </c>
      <c r="C94" s="79">
        <v>48601</v>
      </c>
      <c r="D94" s="80">
        <f t="shared" si="7"/>
        <v>-4.4679010889648936E-2</v>
      </c>
      <c r="E94" s="15">
        <f t="shared" si="8"/>
        <v>-1</v>
      </c>
      <c r="J94" s="9"/>
      <c r="K94" s="18"/>
      <c r="L94" s="19"/>
      <c r="M94" s="20"/>
    </row>
    <row r="95" spans="2:13" ht="15.75" x14ac:dyDescent="0.25">
      <c r="B95" s="73" t="s">
        <v>39</v>
      </c>
      <c r="C95" s="98">
        <v>49060</v>
      </c>
      <c r="D95" s="99">
        <f t="shared" si="7"/>
        <v>9.4442501183103229E-3</v>
      </c>
      <c r="E95" s="75">
        <f t="shared" si="8"/>
        <v>1</v>
      </c>
      <c r="J95" s="9"/>
      <c r="K95" s="18"/>
      <c r="L95" s="19"/>
      <c r="M95" s="20"/>
    </row>
    <row r="96" spans="2:13" ht="15.75" x14ac:dyDescent="0.25">
      <c r="B96" s="73" t="s">
        <v>42</v>
      </c>
      <c r="C96" s="98">
        <v>49125</v>
      </c>
      <c r="D96" s="99">
        <f>+(C96-C94)/C94</f>
        <v>1.078167115902965E-2</v>
      </c>
      <c r="E96" s="75">
        <f>SIGN(C96-C94)</f>
        <v>1</v>
      </c>
      <c r="J96" s="9"/>
      <c r="K96" s="18"/>
      <c r="L96" s="19"/>
      <c r="M96" s="20"/>
    </row>
    <row r="97" spans="2:13" ht="15.75" x14ac:dyDescent="0.25">
      <c r="B97" s="73" t="s">
        <v>45</v>
      </c>
      <c r="C97" s="98">
        <v>47878</v>
      </c>
      <c r="D97" s="99">
        <f>+(C97-C95)/C95</f>
        <v>-2.4092947411333061E-2</v>
      </c>
      <c r="E97" s="75">
        <f>SIGN(C97-C95)</f>
        <v>-1</v>
      </c>
      <c r="J97" s="9"/>
      <c r="K97" s="18"/>
      <c r="L97" s="19"/>
      <c r="M97" s="20"/>
    </row>
    <row r="98" spans="2:13" ht="15.75" x14ac:dyDescent="0.25">
      <c r="B98" s="16"/>
      <c r="C98" s="76" t="s">
        <v>11</v>
      </c>
      <c r="D98" s="77">
        <f>AVERAGE(D87:D97)</f>
        <v>7.8377460690503747E-2</v>
      </c>
      <c r="E98" s="75"/>
      <c r="J98" s="9"/>
      <c r="K98" s="18"/>
      <c r="L98" s="19"/>
      <c r="M98" s="20"/>
    </row>
    <row r="99" spans="2:13" ht="15.75" x14ac:dyDescent="0.25">
      <c r="J99" s="9"/>
      <c r="K99" s="21"/>
      <c r="L99" s="22"/>
      <c r="M99" s="20"/>
    </row>
    <row r="101" spans="2:13" x14ac:dyDescent="0.25">
      <c r="B101" s="69"/>
      <c r="C101" s="69"/>
      <c r="D101" s="85"/>
    </row>
    <row r="102" spans="2:13" x14ac:dyDescent="0.25">
      <c r="J102" s="1"/>
      <c r="K102" s="1"/>
    </row>
    <row r="103" spans="2:13" x14ac:dyDescent="0.25">
      <c r="J103" s="1"/>
      <c r="K103" s="1"/>
    </row>
    <row r="104" spans="2:13" x14ac:dyDescent="0.25">
      <c r="B104" t="s">
        <v>49</v>
      </c>
      <c r="J104" s="1"/>
      <c r="K104" s="1"/>
    </row>
    <row r="105" spans="2:13" x14ac:dyDescent="0.25">
      <c r="J105" s="78"/>
      <c r="K105" s="1"/>
    </row>
    <row r="106" spans="2:13" x14ac:dyDescent="0.25">
      <c r="J106" s="78"/>
      <c r="K106" s="1"/>
    </row>
    <row r="110" spans="2:13" ht="15.75" x14ac:dyDescent="0.25">
      <c r="B110" s="32" t="s">
        <v>6</v>
      </c>
      <c r="C110" s="33" t="s">
        <v>7</v>
      </c>
      <c r="D110" s="34" t="s">
        <v>8</v>
      </c>
      <c r="E110" s="35" t="s">
        <v>9</v>
      </c>
    </row>
    <row r="111" spans="2:13" ht="15.75" x14ac:dyDescent="0.25">
      <c r="B111" s="14" t="s">
        <v>0</v>
      </c>
      <c r="C111" s="23">
        <v>18442924000</v>
      </c>
      <c r="D111" s="24"/>
      <c r="E111" s="15"/>
    </row>
    <row r="112" spans="2:13" ht="15.75" x14ac:dyDescent="0.25">
      <c r="B112" s="16" t="s">
        <v>1</v>
      </c>
      <c r="C112" s="25">
        <v>32994400100</v>
      </c>
      <c r="D112" s="26">
        <f>(C112-C111)/C111</f>
        <v>0.78900049146219986</v>
      </c>
      <c r="E112" s="27">
        <f>SIGN(C112-C111)</f>
        <v>1</v>
      </c>
    </row>
    <row r="113" spans="2:5" ht="15.75" x14ac:dyDescent="0.25">
      <c r="B113" s="14" t="s">
        <v>2</v>
      </c>
      <c r="C113" s="23">
        <v>31613937400</v>
      </c>
      <c r="D113" s="24">
        <f t="shared" ref="D113:D122" si="9">(C113-C112)/C112</f>
        <v>-4.1839302906434721E-2</v>
      </c>
      <c r="E113" s="28">
        <f t="shared" ref="E113:E122" si="10">SIGN(C113-C112)</f>
        <v>-1</v>
      </c>
    </row>
    <row r="114" spans="2:5" ht="15.75" x14ac:dyDescent="0.25">
      <c r="B114" s="16" t="s">
        <v>3</v>
      </c>
      <c r="C114" s="25">
        <v>25459540400</v>
      </c>
      <c r="D114" s="26">
        <f t="shared" si="9"/>
        <v>-0.19467353661553086</v>
      </c>
      <c r="E114" s="27">
        <f t="shared" si="10"/>
        <v>-1</v>
      </c>
    </row>
    <row r="115" spans="2:5" ht="15.75" x14ac:dyDescent="0.25">
      <c r="B115" s="14" t="s">
        <v>4</v>
      </c>
      <c r="C115" s="23">
        <v>31914982200</v>
      </c>
      <c r="D115" s="24">
        <f t="shared" si="9"/>
        <v>0.25355688667498494</v>
      </c>
      <c r="E115" s="28">
        <f t="shared" si="10"/>
        <v>1</v>
      </c>
    </row>
    <row r="116" spans="2:5" ht="15.75" x14ac:dyDescent="0.25">
      <c r="B116" s="16" t="s">
        <v>5</v>
      </c>
      <c r="C116" s="25">
        <v>31510193200</v>
      </c>
      <c r="D116" s="26">
        <f t="shared" si="9"/>
        <v>-1.2683353462750796E-2</v>
      </c>
      <c r="E116" s="27">
        <f t="shared" si="10"/>
        <v>-1</v>
      </c>
    </row>
    <row r="117" spans="2:5" ht="15.75" x14ac:dyDescent="0.25">
      <c r="B117" s="14" t="s">
        <v>27</v>
      </c>
      <c r="C117" s="23">
        <v>32548139500</v>
      </c>
      <c r="D117" s="83">
        <f t="shared" si="9"/>
        <v>3.2940017010114682E-2</v>
      </c>
      <c r="E117" s="84">
        <f t="shared" si="10"/>
        <v>1</v>
      </c>
    </row>
    <row r="118" spans="2:5" ht="15.75" x14ac:dyDescent="0.25">
      <c r="B118" s="16" t="s">
        <v>34</v>
      </c>
      <c r="C118" s="25">
        <v>35847166000</v>
      </c>
      <c r="D118" s="26">
        <f t="shared" si="9"/>
        <v>0.10135837410921751</v>
      </c>
      <c r="E118" s="27">
        <f>SIGN(C118-C117)</f>
        <v>1</v>
      </c>
    </row>
    <row r="119" spans="2:5" ht="15.75" x14ac:dyDescent="0.25">
      <c r="B119" s="100" t="s">
        <v>36</v>
      </c>
      <c r="C119" s="101">
        <v>33759195000</v>
      </c>
      <c r="D119" s="83">
        <f t="shared" si="9"/>
        <v>-5.8246473375329032E-2</v>
      </c>
      <c r="E119" s="28">
        <f t="shared" si="10"/>
        <v>-1</v>
      </c>
    </row>
    <row r="120" spans="2:5" ht="15.75" x14ac:dyDescent="0.25">
      <c r="B120" s="16" t="s">
        <v>39</v>
      </c>
      <c r="C120" s="25">
        <v>35830018500</v>
      </c>
      <c r="D120" s="26">
        <f t="shared" si="9"/>
        <v>6.1341021312860095E-2</v>
      </c>
      <c r="E120" s="27">
        <f t="shared" si="10"/>
        <v>1</v>
      </c>
    </row>
    <row r="121" spans="2:5" ht="15.75" x14ac:dyDescent="0.25">
      <c r="B121" s="106" t="s">
        <v>42</v>
      </c>
      <c r="C121" s="107">
        <v>34820760700</v>
      </c>
      <c r="D121" s="26">
        <f>(C121-C120)/C120</f>
        <v>-2.8167939684429693E-2</v>
      </c>
      <c r="E121" s="28">
        <f t="shared" si="10"/>
        <v>-1</v>
      </c>
    </row>
    <row r="122" spans="2:5" ht="16.5" thickBot="1" x14ac:dyDescent="0.3">
      <c r="B122" s="104" t="s">
        <v>45</v>
      </c>
      <c r="C122" s="105">
        <v>45476834600</v>
      </c>
      <c r="D122" s="24">
        <f t="shared" si="9"/>
        <v>0.30602645335085976</v>
      </c>
      <c r="E122" s="27">
        <f t="shared" si="10"/>
        <v>1</v>
      </c>
    </row>
    <row r="123" spans="2:5" ht="16.5" thickTop="1" x14ac:dyDescent="0.25">
      <c r="B123" s="17"/>
      <c r="C123" s="29" t="s">
        <v>10</v>
      </c>
      <c r="D123" s="30">
        <f>AVERAGE(D112:D122)</f>
        <v>0.10987387617052381</v>
      </c>
      <c r="E123" s="31"/>
    </row>
    <row r="126" spans="2:5" x14ac:dyDescent="0.25">
      <c r="D126" s="102"/>
    </row>
    <row r="127" spans="2:5" x14ac:dyDescent="0.25">
      <c r="D127" s="102"/>
    </row>
    <row r="128" spans="2:5" x14ac:dyDescent="0.25">
      <c r="B128" t="s">
        <v>53</v>
      </c>
    </row>
    <row r="130" spans="2:6" ht="15.75" x14ac:dyDescent="0.25">
      <c r="B130" s="56" t="s">
        <v>6</v>
      </c>
      <c r="C130" s="82" t="s">
        <v>13</v>
      </c>
      <c r="D130" s="58" t="s">
        <v>8</v>
      </c>
      <c r="E130" s="59" t="s">
        <v>9</v>
      </c>
    </row>
    <row r="131" spans="2:6" ht="15.75" x14ac:dyDescent="0.25">
      <c r="B131" s="14" t="s">
        <v>0</v>
      </c>
      <c r="C131" s="23">
        <v>36113</v>
      </c>
      <c r="D131" s="61"/>
      <c r="E131" s="15"/>
    </row>
    <row r="132" spans="2:6" ht="15.75" x14ac:dyDescent="0.25">
      <c r="B132" s="16" t="s">
        <v>1</v>
      </c>
      <c r="C132" s="117">
        <v>46702</v>
      </c>
      <c r="D132" s="63">
        <f>+(C132-C131)/C131</f>
        <v>0.29321850857032095</v>
      </c>
      <c r="E132" s="64">
        <f t="shared" ref="E132:E142" si="11">SIGN(C132-C131)</f>
        <v>1</v>
      </c>
    </row>
    <row r="133" spans="2:6" ht="15.75" x14ac:dyDescent="0.25">
      <c r="B133" s="14" t="s">
        <v>2</v>
      </c>
      <c r="C133" s="23">
        <v>39866</v>
      </c>
      <c r="D133" s="61">
        <f t="shared" ref="D133:D142" si="12">+(C133-C132)/C132</f>
        <v>-0.14637488758511413</v>
      </c>
      <c r="E133" s="81">
        <f t="shared" si="11"/>
        <v>-1</v>
      </c>
    </row>
    <row r="134" spans="2:6" ht="15.75" x14ac:dyDescent="0.25">
      <c r="B134" s="16" t="s">
        <v>3</v>
      </c>
      <c r="C134" s="117">
        <v>50275</v>
      </c>
      <c r="D134" s="96">
        <f t="shared" si="12"/>
        <v>0.26109968394120303</v>
      </c>
      <c r="E134" s="64">
        <f t="shared" si="11"/>
        <v>1</v>
      </c>
      <c r="F134" s="66"/>
    </row>
    <row r="135" spans="2:6" ht="15.75" x14ac:dyDescent="0.25">
      <c r="B135" s="14" t="s">
        <v>4</v>
      </c>
      <c r="C135" s="23">
        <v>45711</v>
      </c>
      <c r="D135" s="61">
        <f t="shared" si="12"/>
        <v>-9.0780706116360022E-2</v>
      </c>
      <c r="E135" s="81">
        <f t="shared" si="11"/>
        <v>-1</v>
      </c>
    </row>
    <row r="136" spans="2:6" ht="15.75" x14ac:dyDescent="0.25">
      <c r="B136" s="73" t="s">
        <v>5</v>
      </c>
      <c r="C136" s="117">
        <v>44847</v>
      </c>
      <c r="D136" s="96">
        <f t="shared" si="12"/>
        <v>-1.8901358535144713E-2</v>
      </c>
      <c r="E136" s="64">
        <f t="shared" si="11"/>
        <v>-1</v>
      </c>
    </row>
    <row r="137" spans="2:6" ht="15.75" x14ac:dyDescent="0.25">
      <c r="B137" s="14" t="s">
        <v>27</v>
      </c>
      <c r="C137" s="23">
        <v>46001</v>
      </c>
      <c r="D137" s="61">
        <f t="shared" si="12"/>
        <v>2.5731933016701229E-2</v>
      </c>
      <c r="E137" s="81">
        <f t="shared" si="11"/>
        <v>1</v>
      </c>
    </row>
    <row r="138" spans="2:6" ht="15.75" x14ac:dyDescent="0.25">
      <c r="B138" s="73" t="s">
        <v>34</v>
      </c>
      <c r="C138" s="117">
        <v>53008</v>
      </c>
      <c r="D138" s="96">
        <f t="shared" si="12"/>
        <v>0.15232277559183496</v>
      </c>
      <c r="E138" s="97">
        <f t="shared" si="11"/>
        <v>1</v>
      </c>
    </row>
    <row r="139" spans="2:6" ht="15.75" x14ac:dyDescent="0.25">
      <c r="B139" s="14" t="s">
        <v>36</v>
      </c>
      <c r="C139" s="23">
        <v>49990</v>
      </c>
      <c r="D139" s="61">
        <f t="shared" si="12"/>
        <v>-5.6934802293993357E-2</v>
      </c>
      <c r="E139" s="81">
        <f t="shared" si="11"/>
        <v>-1</v>
      </c>
    </row>
    <row r="140" spans="2:6" ht="15.75" x14ac:dyDescent="0.25">
      <c r="B140" s="73" t="s">
        <v>39</v>
      </c>
      <c r="C140" s="117">
        <v>55377</v>
      </c>
      <c r="D140" s="96">
        <f t="shared" si="12"/>
        <v>0.1077615523104621</v>
      </c>
      <c r="E140" s="97">
        <f t="shared" si="11"/>
        <v>1</v>
      </c>
    </row>
    <row r="141" spans="2:6" ht="15.75" x14ac:dyDescent="0.25">
      <c r="B141" s="14" t="s">
        <v>42</v>
      </c>
      <c r="C141" s="23">
        <v>51109</v>
      </c>
      <c r="D141" s="61">
        <f t="shared" si="12"/>
        <v>-7.7071708471025874E-2</v>
      </c>
      <c r="E141" s="81">
        <f t="shared" si="11"/>
        <v>-1</v>
      </c>
    </row>
    <row r="142" spans="2:6" ht="15.75" x14ac:dyDescent="0.25">
      <c r="B142" s="73" t="s">
        <v>45</v>
      </c>
      <c r="C142" s="117">
        <v>51017</v>
      </c>
      <c r="D142" s="96">
        <f t="shared" si="12"/>
        <v>-1.8000743508971022E-3</v>
      </c>
      <c r="E142" s="97">
        <f t="shared" si="11"/>
        <v>-1</v>
      </c>
    </row>
    <row r="143" spans="2:6" ht="15.75" x14ac:dyDescent="0.25">
      <c r="B143" s="16"/>
      <c r="C143" s="76" t="s">
        <v>11</v>
      </c>
      <c r="D143" s="61">
        <f>AVERAGE(D131:D141)</f>
        <v>4.5007099042888424E-2</v>
      </c>
      <c r="E143" s="81"/>
    </row>
    <row r="147" spans="2:21" x14ac:dyDescent="0.25">
      <c r="B147" t="s">
        <v>54</v>
      </c>
    </row>
    <row r="152" spans="2:21" ht="15.75" x14ac:dyDescent="0.25">
      <c r="B152" s="32" t="s">
        <v>6</v>
      </c>
      <c r="C152" s="33" t="s">
        <v>7</v>
      </c>
      <c r="D152" s="34" t="s">
        <v>8</v>
      </c>
      <c r="E152" s="35" t="s">
        <v>9</v>
      </c>
    </row>
    <row r="153" spans="2:21" ht="15.75" x14ac:dyDescent="0.25">
      <c r="B153" s="14" t="s">
        <v>0</v>
      </c>
      <c r="C153" s="23">
        <v>30158462000</v>
      </c>
      <c r="D153" s="24"/>
      <c r="E153" s="15"/>
    </row>
    <row r="154" spans="2:21" ht="15.75" x14ac:dyDescent="0.25">
      <c r="B154" s="16" t="s">
        <v>1</v>
      </c>
      <c r="C154" s="25">
        <v>35601559900</v>
      </c>
      <c r="D154" s="63">
        <f>+(C154-C153)/C153</f>
        <v>0.1804832719917879</v>
      </c>
      <c r="E154" s="64">
        <f t="shared" ref="E154:E162" si="13">SIGN(C154-C153)</f>
        <v>1</v>
      </c>
    </row>
    <row r="155" spans="2:21" ht="15.75" x14ac:dyDescent="0.25">
      <c r="B155" s="14" t="s">
        <v>2</v>
      </c>
      <c r="C155" s="23">
        <v>28131549300</v>
      </c>
      <c r="D155" s="61">
        <f t="shared" ref="D155:D163" si="14">+(C155-C154)/C154</f>
        <v>-0.20982256454442605</v>
      </c>
      <c r="E155" s="81">
        <f>SIGN(C155-C154)</f>
        <v>-1</v>
      </c>
    </row>
    <row r="156" spans="2:21" ht="24.75" x14ac:dyDescent="0.25">
      <c r="B156" s="16" t="s">
        <v>3</v>
      </c>
      <c r="C156" s="25">
        <v>35775374400</v>
      </c>
      <c r="D156" s="96">
        <f t="shared" si="14"/>
        <v>0.27171717485179531</v>
      </c>
      <c r="E156" s="64">
        <f t="shared" si="13"/>
        <v>1</v>
      </c>
      <c r="F156" s="66"/>
      <c r="L156" s="146" t="s">
        <v>74</v>
      </c>
    </row>
    <row r="157" spans="2:21" ht="30" x14ac:dyDescent="0.25">
      <c r="B157" s="14" t="s">
        <v>4</v>
      </c>
      <c r="C157" s="23">
        <v>39825840000</v>
      </c>
      <c r="D157" s="61">
        <f t="shared" si="14"/>
        <v>0.11321937695779921</v>
      </c>
      <c r="E157" s="81">
        <f t="shared" si="13"/>
        <v>1</v>
      </c>
      <c r="L157" s="147" t="s">
        <v>62</v>
      </c>
      <c r="M157" s="147" t="s">
        <v>72</v>
      </c>
      <c r="N157" s="147" t="s">
        <v>71</v>
      </c>
      <c r="O157" s="150"/>
      <c r="P157" s="150"/>
      <c r="Q157" s="150"/>
      <c r="R157" s="150"/>
      <c r="S157" s="150"/>
      <c r="T157" s="150"/>
      <c r="U157" s="151"/>
    </row>
    <row r="158" spans="2:21" ht="15.75" x14ac:dyDescent="0.25">
      <c r="B158" s="16" t="s">
        <v>5</v>
      </c>
      <c r="C158" s="25">
        <v>43329079600</v>
      </c>
      <c r="D158" s="96">
        <f t="shared" si="14"/>
        <v>8.7963985191523889E-2</v>
      </c>
      <c r="E158" s="97">
        <f t="shared" si="13"/>
        <v>1</v>
      </c>
      <c r="L158" s="148" t="s">
        <v>63</v>
      </c>
      <c r="M158" s="149">
        <v>18214</v>
      </c>
      <c r="N158" s="149">
        <v>14813132600</v>
      </c>
      <c r="U158" s="152"/>
    </row>
    <row r="159" spans="2:21" ht="15.75" x14ac:dyDescent="0.25">
      <c r="B159" s="14" t="s">
        <v>27</v>
      </c>
      <c r="C159" s="23">
        <v>45777308800</v>
      </c>
      <c r="D159" s="61">
        <f t="shared" si="14"/>
        <v>5.6503143445493356E-2</v>
      </c>
      <c r="E159" s="81">
        <f t="shared" si="13"/>
        <v>1</v>
      </c>
      <c r="L159" s="148" t="s">
        <v>64</v>
      </c>
      <c r="M159" s="149">
        <v>14513</v>
      </c>
      <c r="N159" s="149">
        <v>9918550900</v>
      </c>
      <c r="U159" s="152"/>
    </row>
    <row r="160" spans="2:21" ht="15.75" x14ac:dyDescent="0.25">
      <c r="B160" s="16" t="s">
        <v>34</v>
      </c>
      <c r="C160" s="25">
        <v>49912720900</v>
      </c>
      <c r="D160" s="96">
        <f t="shared" si="14"/>
        <v>9.0337597565368452E-2</v>
      </c>
      <c r="E160" s="97">
        <f t="shared" si="13"/>
        <v>1</v>
      </c>
      <c r="L160" s="148" t="s">
        <v>66</v>
      </c>
      <c r="M160" s="148">
        <v>105</v>
      </c>
      <c r="N160" s="149">
        <v>182232800</v>
      </c>
      <c r="U160" s="152"/>
    </row>
    <row r="161" spans="2:21" ht="15.75" x14ac:dyDescent="0.25">
      <c r="B161" s="100" t="s">
        <v>36</v>
      </c>
      <c r="C161" s="101">
        <v>48170675900</v>
      </c>
      <c r="D161" s="61">
        <f t="shared" si="14"/>
        <v>-3.4901823995734119E-2</v>
      </c>
      <c r="E161" s="81">
        <f t="shared" si="13"/>
        <v>-1</v>
      </c>
      <c r="L161" s="148" t="s">
        <v>65</v>
      </c>
      <c r="M161" s="149">
        <v>18555</v>
      </c>
      <c r="N161" s="149">
        <v>26606486700</v>
      </c>
      <c r="U161" s="152"/>
    </row>
    <row r="162" spans="2:21" ht="15.75" x14ac:dyDescent="0.25">
      <c r="B162" s="16" t="s">
        <v>39</v>
      </c>
      <c r="C162" s="25">
        <v>56087285200</v>
      </c>
      <c r="D162" s="63">
        <f t="shared" si="14"/>
        <v>0.16434499105710079</v>
      </c>
      <c r="E162" s="64">
        <f t="shared" si="13"/>
        <v>1</v>
      </c>
      <c r="L162" s="148" t="s">
        <v>73</v>
      </c>
      <c r="M162" s="148">
        <v>0</v>
      </c>
      <c r="N162" s="148">
        <v>0</v>
      </c>
      <c r="U162" s="152"/>
    </row>
    <row r="163" spans="2:21" ht="15.75" x14ac:dyDescent="0.25">
      <c r="B163" s="106" t="s">
        <v>42</v>
      </c>
      <c r="C163" s="107">
        <v>53089129700</v>
      </c>
      <c r="D163" s="61">
        <f t="shared" si="14"/>
        <v>-5.345517240331682E-2</v>
      </c>
      <c r="E163" s="81">
        <f>SIGN(C161-C160)</f>
        <v>-1</v>
      </c>
      <c r="L163" s="148" t="s">
        <v>67</v>
      </c>
      <c r="M163" s="149">
        <v>51387</v>
      </c>
      <c r="N163" s="149">
        <v>51520403000</v>
      </c>
      <c r="U163" s="152"/>
    </row>
    <row r="164" spans="2:21" ht="16.5" thickBot="1" x14ac:dyDescent="0.3">
      <c r="B164" s="104" t="s">
        <v>45</v>
      </c>
      <c r="C164" s="105">
        <v>57952280900</v>
      </c>
      <c r="D164" s="96">
        <f t="shared" ref="D164" si="15">+(C164-C163)/C163</f>
        <v>9.1603520861635077E-2</v>
      </c>
      <c r="E164" s="97">
        <f>SIGN(C162-C161)</f>
        <v>1</v>
      </c>
      <c r="L164" s="153"/>
      <c r="M164" s="154"/>
      <c r="N164" s="154"/>
      <c r="O164" s="154"/>
      <c r="P164" s="154"/>
      <c r="Q164" s="154"/>
      <c r="R164" s="154"/>
      <c r="S164" s="154"/>
      <c r="T164" s="154"/>
      <c r="U164" s="155"/>
    </row>
    <row r="165" spans="2:21" ht="16.5" thickTop="1" x14ac:dyDescent="0.25">
      <c r="B165" s="17"/>
      <c r="C165" s="29" t="s">
        <v>10</v>
      </c>
      <c r="D165" s="63">
        <f>AVERAGE(D153:D161)</f>
        <v>6.943752018295099E-2</v>
      </c>
      <c r="E165" s="31"/>
    </row>
    <row r="168" spans="2:21" x14ac:dyDescent="0.25">
      <c r="D168" s="102"/>
    </row>
    <row r="171" spans="2:21" x14ac:dyDescent="0.25">
      <c r="B171" t="s">
        <v>59</v>
      </c>
    </row>
    <row r="173" spans="2:21" ht="15.75" x14ac:dyDescent="0.25">
      <c r="B173" s="56" t="s">
        <v>6</v>
      </c>
      <c r="C173" s="82" t="s">
        <v>13</v>
      </c>
      <c r="D173" s="58" t="s">
        <v>8</v>
      </c>
      <c r="E173" s="59" t="s">
        <v>9</v>
      </c>
    </row>
    <row r="174" spans="2:21" ht="15.75" x14ac:dyDescent="0.25">
      <c r="B174" s="14" t="s">
        <v>0</v>
      </c>
      <c r="C174" s="23">
        <v>36566</v>
      </c>
      <c r="D174" s="61"/>
      <c r="E174" s="15"/>
    </row>
    <row r="175" spans="2:21" ht="15.75" x14ac:dyDescent="0.25">
      <c r="B175" s="16" t="s">
        <v>1</v>
      </c>
      <c r="C175" s="117">
        <v>48099</v>
      </c>
      <c r="D175" s="63">
        <f>+(C175-C174)/C174</f>
        <v>0.31540228627686923</v>
      </c>
      <c r="E175" s="64">
        <f t="shared" ref="E175:E179" si="16">SIGN(C175-C174)</f>
        <v>1</v>
      </c>
    </row>
    <row r="176" spans="2:21" ht="15.75" x14ac:dyDescent="0.25">
      <c r="B176" s="14" t="s">
        <v>2</v>
      </c>
      <c r="C176" s="23">
        <v>44557</v>
      </c>
      <c r="D176" s="61">
        <f>+(C176-C175)/C175</f>
        <v>-7.3639784610906672E-2</v>
      </c>
      <c r="E176" s="81">
        <f t="shared" si="16"/>
        <v>-1</v>
      </c>
    </row>
    <row r="177" spans="2:5" ht="15.75" x14ac:dyDescent="0.25">
      <c r="B177" s="16" t="s">
        <v>3</v>
      </c>
      <c r="C177" s="117">
        <v>44559</v>
      </c>
      <c r="D177" s="63">
        <f>+(C177-C176)/C176</f>
        <v>4.4886325380972685E-5</v>
      </c>
      <c r="E177" s="64">
        <f t="shared" si="16"/>
        <v>1</v>
      </c>
    </row>
    <row r="178" spans="2:5" ht="15.75" x14ac:dyDescent="0.25">
      <c r="B178" s="14" t="s">
        <v>4</v>
      </c>
      <c r="C178" s="23">
        <v>38460</v>
      </c>
      <c r="D178" s="61">
        <f>+(C178-C177)/C177</f>
        <v>-0.1368747054467111</v>
      </c>
      <c r="E178" s="81">
        <f t="shared" si="16"/>
        <v>-1</v>
      </c>
    </row>
    <row r="179" spans="2:5" ht="15.75" x14ac:dyDescent="0.25">
      <c r="B179" s="73" t="s">
        <v>5</v>
      </c>
      <c r="C179" s="117">
        <v>36139</v>
      </c>
      <c r="D179" s="96">
        <f>+(C179-C178)/C178</f>
        <v>-6.034841393655746E-2</v>
      </c>
      <c r="E179" s="97">
        <f t="shared" si="16"/>
        <v>-1</v>
      </c>
    </row>
    <row r="180" spans="2:5" ht="15.75" x14ac:dyDescent="0.25">
      <c r="B180" s="14" t="s">
        <v>27</v>
      </c>
      <c r="C180" s="23"/>
      <c r="D180" s="61"/>
      <c r="E180" s="81"/>
    </row>
    <row r="181" spans="2:5" ht="15.75" x14ac:dyDescent="0.25">
      <c r="B181" s="73" t="s">
        <v>34</v>
      </c>
      <c r="C181" s="117"/>
      <c r="D181" s="96"/>
      <c r="E181" s="97"/>
    </row>
    <row r="182" spans="2:5" ht="15.75" x14ac:dyDescent="0.25">
      <c r="B182" s="14" t="s">
        <v>36</v>
      </c>
      <c r="C182" s="23"/>
      <c r="D182" s="61"/>
      <c r="E182" s="81"/>
    </row>
    <row r="183" spans="2:5" ht="15.75" x14ac:dyDescent="0.25">
      <c r="B183" s="73" t="s">
        <v>39</v>
      </c>
      <c r="C183" s="117"/>
      <c r="D183" s="96"/>
      <c r="E183" s="97"/>
    </row>
    <row r="184" spans="2:5" ht="15.75" x14ac:dyDescent="0.25">
      <c r="B184" s="14" t="s">
        <v>42</v>
      </c>
      <c r="C184" s="23"/>
      <c r="D184" s="61"/>
      <c r="E184" s="81"/>
    </row>
    <row r="185" spans="2:5" ht="15.75" x14ac:dyDescent="0.25">
      <c r="B185" s="73" t="s">
        <v>45</v>
      </c>
      <c r="C185" s="117"/>
      <c r="D185" s="96"/>
      <c r="E185" s="97"/>
    </row>
    <row r="186" spans="2:5" ht="15.75" x14ac:dyDescent="0.25">
      <c r="B186" s="16"/>
      <c r="C186" s="76" t="s">
        <v>11</v>
      </c>
      <c r="D186" s="61">
        <f>AVERAGE(D174:D185)</f>
        <v>8.9168537216149923E-3</v>
      </c>
      <c r="E186" s="81"/>
    </row>
    <row r="191" spans="2:5" x14ac:dyDescent="0.25">
      <c r="B191" t="s">
        <v>60</v>
      </c>
    </row>
    <row r="193" spans="2:5" ht="15.75" x14ac:dyDescent="0.25">
      <c r="B193" s="32" t="s">
        <v>6</v>
      </c>
      <c r="C193" s="33" t="s">
        <v>7</v>
      </c>
      <c r="D193" s="34" t="s">
        <v>8</v>
      </c>
      <c r="E193" s="35" t="s">
        <v>9</v>
      </c>
    </row>
    <row r="194" spans="2:5" ht="15.75" x14ac:dyDescent="0.25">
      <c r="B194" s="14" t="s">
        <v>0</v>
      </c>
      <c r="C194" s="23">
        <v>43041050400</v>
      </c>
      <c r="D194" s="24"/>
      <c r="E194" s="15"/>
    </row>
    <row r="195" spans="2:5" ht="15.75" x14ac:dyDescent="0.25">
      <c r="B195" s="16" t="s">
        <v>1</v>
      </c>
      <c r="C195" s="133">
        <v>49892049400</v>
      </c>
      <c r="D195" s="63">
        <f>+(C195-C194)/C194</f>
        <v>0.15917360139519271</v>
      </c>
      <c r="E195" s="64">
        <f t="shared" ref="E195:E196" si="17">SIGN(C195-C194)</f>
        <v>1</v>
      </c>
    </row>
    <row r="196" spans="2:5" ht="15.75" x14ac:dyDescent="0.25">
      <c r="B196" s="14" t="s">
        <v>2</v>
      </c>
      <c r="C196" s="23">
        <v>42056393900</v>
      </c>
      <c r="D196" s="61">
        <f>+(C196-C195)/C195</f>
        <v>-0.15705218755756303</v>
      </c>
      <c r="E196" s="81">
        <f t="shared" si="17"/>
        <v>-1</v>
      </c>
    </row>
    <row r="197" spans="2:5" ht="15.75" x14ac:dyDescent="0.25">
      <c r="B197" s="16" t="s">
        <v>3</v>
      </c>
      <c r="C197" s="25">
        <v>45344226200</v>
      </c>
      <c r="D197" s="63">
        <f>+(C197-C196)/C196</f>
        <v>7.8176752572217081E-2</v>
      </c>
      <c r="E197" s="64">
        <f t="shared" ref="E197:E199" si="18">SIGN(C197-C196)</f>
        <v>1</v>
      </c>
    </row>
    <row r="198" spans="2:5" ht="15.75" x14ac:dyDescent="0.25">
      <c r="B198" s="14" t="s">
        <v>4</v>
      </c>
      <c r="C198" s="23">
        <v>51518232400</v>
      </c>
      <c r="D198" s="61">
        <f>+(C198-C197)/C197</f>
        <v>0.13615859652711418</v>
      </c>
      <c r="E198" s="81">
        <f t="shared" si="18"/>
        <v>1</v>
      </c>
    </row>
    <row r="199" spans="2:5" ht="15.75" x14ac:dyDescent="0.25">
      <c r="B199" s="16" t="s">
        <v>5</v>
      </c>
      <c r="C199" s="25">
        <v>38294600500</v>
      </c>
      <c r="D199" s="96">
        <f>+(C199-C198)/C198</f>
        <v>-0.2566786802258379</v>
      </c>
      <c r="E199" s="97">
        <f t="shared" si="18"/>
        <v>-1</v>
      </c>
    </row>
    <row r="200" spans="2:5" ht="15.75" x14ac:dyDescent="0.25">
      <c r="B200" s="14" t="s">
        <v>27</v>
      </c>
      <c r="C200" s="23"/>
      <c r="D200" s="61"/>
      <c r="E200" s="81"/>
    </row>
    <row r="201" spans="2:5" ht="15.75" x14ac:dyDescent="0.25">
      <c r="B201" s="16" t="s">
        <v>34</v>
      </c>
      <c r="C201" s="25"/>
      <c r="D201" s="96"/>
      <c r="E201" s="97"/>
    </row>
    <row r="202" spans="2:5" ht="15.75" x14ac:dyDescent="0.25">
      <c r="B202" s="100" t="s">
        <v>36</v>
      </c>
      <c r="C202" s="101"/>
      <c r="D202" s="61"/>
      <c r="E202" s="81"/>
    </row>
    <row r="203" spans="2:5" ht="15.75" x14ac:dyDescent="0.25">
      <c r="B203" s="16" t="s">
        <v>39</v>
      </c>
      <c r="C203" s="25"/>
      <c r="D203" s="63"/>
      <c r="E203" s="64"/>
    </row>
    <row r="204" spans="2:5" ht="15.75" x14ac:dyDescent="0.25">
      <c r="B204" s="106" t="s">
        <v>42</v>
      </c>
      <c r="C204" s="107"/>
      <c r="D204" s="61"/>
      <c r="E204" s="81"/>
    </row>
    <row r="205" spans="2:5" ht="16.5" thickBot="1" x14ac:dyDescent="0.3">
      <c r="B205" s="104" t="s">
        <v>45</v>
      </c>
      <c r="C205" s="105"/>
      <c r="D205" s="96"/>
      <c r="E205" s="97"/>
    </row>
    <row r="206" spans="2:5" ht="16.5" thickTop="1" x14ac:dyDescent="0.25">
      <c r="B206" s="17"/>
      <c r="C206" s="29" t="s">
        <v>10</v>
      </c>
      <c r="D206" s="63">
        <f>AVERAGE(D194:D205)</f>
        <v>-8.0443834577753944E-3</v>
      </c>
      <c r="E206" s="31"/>
    </row>
    <row r="210" spans="1:9" x14ac:dyDescent="0.25">
      <c r="B210" t="s">
        <v>55</v>
      </c>
      <c r="H210" s="115"/>
    </row>
    <row r="212" spans="1:9" ht="15.75" x14ac:dyDescent="0.25">
      <c r="C212" s="143" t="s">
        <v>29</v>
      </c>
      <c r="D212" s="144"/>
      <c r="E212" s="144"/>
      <c r="F212" s="144"/>
      <c r="G212" s="144"/>
      <c r="H212" s="144"/>
      <c r="I212" s="144"/>
    </row>
    <row r="213" spans="1:9" ht="15.75" x14ac:dyDescent="0.25">
      <c r="C213" s="36" t="s">
        <v>6</v>
      </c>
      <c r="D213" s="37">
        <v>2016</v>
      </c>
      <c r="E213" s="37">
        <v>2017</v>
      </c>
      <c r="F213" s="37">
        <v>2018</v>
      </c>
      <c r="G213" s="37">
        <v>2019</v>
      </c>
      <c r="H213" s="37" t="s">
        <v>8</v>
      </c>
      <c r="I213" s="38" t="s">
        <v>9</v>
      </c>
    </row>
    <row r="214" spans="1:9" ht="15.75" x14ac:dyDescent="0.25">
      <c r="C214" s="39" t="s">
        <v>19</v>
      </c>
      <c r="D214" s="40">
        <v>4807</v>
      </c>
      <c r="E214" s="41">
        <v>25376</v>
      </c>
      <c r="F214" s="41">
        <v>36113</v>
      </c>
      <c r="G214" s="41">
        <v>36566</v>
      </c>
      <c r="H214" s="42">
        <f t="shared" ref="H214:H219" si="19">(G214-F214)/F214</f>
        <v>1.2543959239055187E-2</v>
      </c>
      <c r="I214" s="43">
        <f>SIGN(G214-F214)</f>
        <v>1</v>
      </c>
    </row>
    <row r="215" spans="1:9" ht="15.75" x14ac:dyDescent="0.25">
      <c r="C215" s="44" t="s">
        <v>20</v>
      </c>
      <c r="D215" s="45">
        <v>7022</v>
      </c>
      <c r="E215" s="46">
        <v>41869</v>
      </c>
      <c r="F215" s="46">
        <v>46702</v>
      </c>
      <c r="G215" s="46">
        <v>48099</v>
      </c>
      <c r="H215" s="120">
        <f t="shared" si="19"/>
        <v>2.9913065821592224E-2</v>
      </c>
      <c r="I215" s="47">
        <f t="shared" ref="I215:I217" si="20">SIGN(G215-F215)</f>
        <v>1</v>
      </c>
    </row>
    <row r="216" spans="1:9" ht="15.75" x14ac:dyDescent="0.25">
      <c r="C216" s="39" t="s">
        <v>21</v>
      </c>
      <c r="D216" s="40">
        <v>8038</v>
      </c>
      <c r="E216" s="41">
        <v>46732</v>
      </c>
      <c r="F216" s="41">
        <v>39866</v>
      </c>
      <c r="G216" s="41">
        <v>44557</v>
      </c>
      <c r="H216" s="42">
        <f t="shared" si="19"/>
        <v>0.11766919179250489</v>
      </c>
      <c r="I216" s="43">
        <f t="shared" si="20"/>
        <v>1</v>
      </c>
    </row>
    <row r="217" spans="1:9" ht="15.75" x14ac:dyDescent="0.25">
      <c r="C217" s="44" t="s">
        <v>22</v>
      </c>
      <c r="D217" s="45">
        <v>11252</v>
      </c>
      <c r="E217" s="46">
        <v>37548</v>
      </c>
      <c r="F217" s="46">
        <v>50275</v>
      </c>
      <c r="G217" s="46">
        <v>44559</v>
      </c>
      <c r="H217" s="120">
        <f t="shared" si="19"/>
        <v>-0.11369467926404773</v>
      </c>
      <c r="I217" s="47">
        <f t="shared" si="20"/>
        <v>-1</v>
      </c>
    </row>
    <row r="218" spans="1:9" ht="15.75" x14ac:dyDescent="0.25">
      <c r="C218" s="39" t="s">
        <v>23</v>
      </c>
      <c r="D218" s="40">
        <v>11502</v>
      </c>
      <c r="E218" s="41">
        <v>47544</v>
      </c>
      <c r="F218" s="41">
        <v>45711</v>
      </c>
      <c r="G218" s="41">
        <v>38460</v>
      </c>
      <c r="H218" s="42">
        <f t="shared" si="19"/>
        <v>-0.15862702631751657</v>
      </c>
      <c r="I218" s="43">
        <f>SIGN(G218-F218)</f>
        <v>-1</v>
      </c>
    </row>
    <row r="219" spans="1:9" ht="15.75" x14ac:dyDescent="0.25">
      <c r="C219" s="44" t="s">
        <v>24</v>
      </c>
      <c r="D219" s="45">
        <v>14435</v>
      </c>
      <c r="E219" s="46">
        <v>46375</v>
      </c>
      <c r="F219" s="46">
        <v>44487</v>
      </c>
      <c r="G219" s="46">
        <v>36139</v>
      </c>
      <c r="H219" s="120">
        <f t="shared" si="19"/>
        <v>-0.1876503248139906</v>
      </c>
      <c r="I219" s="47">
        <f>SIGN(G219-F219)</f>
        <v>-1</v>
      </c>
    </row>
    <row r="220" spans="1:9" ht="15.75" x14ac:dyDescent="0.25">
      <c r="C220" s="39" t="s">
        <v>28</v>
      </c>
      <c r="D220" s="40">
        <v>16364</v>
      </c>
      <c r="E220" s="41">
        <v>45416</v>
      </c>
      <c r="F220" s="41">
        <v>46001</v>
      </c>
      <c r="G220" s="41"/>
      <c r="H220" s="42"/>
      <c r="I220" s="43"/>
    </row>
    <row r="221" spans="1:9" ht="15.75" x14ac:dyDescent="0.25">
      <c r="C221" s="44" t="s">
        <v>35</v>
      </c>
      <c r="D221" s="45">
        <v>24811</v>
      </c>
      <c r="E221" s="46">
        <v>50874</v>
      </c>
      <c r="F221" s="46">
        <v>53008</v>
      </c>
      <c r="G221" s="46"/>
      <c r="H221" s="120"/>
      <c r="I221" s="47"/>
    </row>
    <row r="222" spans="1:9" ht="15.75" x14ac:dyDescent="0.25">
      <c r="A222" t="s">
        <v>51</v>
      </c>
      <c r="C222" s="39" t="s">
        <v>38</v>
      </c>
      <c r="D222" s="40">
        <v>28114</v>
      </c>
      <c r="E222" s="41">
        <v>48601</v>
      </c>
      <c r="F222" s="41">
        <v>49990</v>
      </c>
      <c r="G222" s="41"/>
      <c r="H222" s="42"/>
      <c r="I222" s="43"/>
    </row>
    <row r="223" spans="1:9" ht="15.75" x14ac:dyDescent="0.25">
      <c r="C223" s="44" t="s">
        <v>40</v>
      </c>
      <c r="D223" s="45">
        <v>28751</v>
      </c>
      <c r="E223" s="46">
        <v>49060</v>
      </c>
      <c r="F223" s="46">
        <v>55388</v>
      </c>
      <c r="G223" s="46"/>
      <c r="H223" s="131"/>
      <c r="I223" s="132"/>
    </row>
    <row r="224" spans="1:9" ht="15.75" x14ac:dyDescent="0.25">
      <c r="C224" s="39" t="s">
        <v>43</v>
      </c>
      <c r="D224" s="40">
        <v>34086</v>
      </c>
      <c r="E224" s="41">
        <v>49125</v>
      </c>
      <c r="F224" s="41">
        <v>51109</v>
      </c>
      <c r="G224" s="41"/>
      <c r="H224" s="42"/>
      <c r="I224" s="43"/>
    </row>
    <row r="225" spans="3:9" ht="15.75" x14ac:dyDescent="0.25">
      <c r="C225" s="109" t="s">
        <v>50</v>
      </c>
      <c r="D225" s="110">
        <v>44614</v>
      </c>
      <c r="E225" s="111">
        <v>47878</v>
      </c>
      <c r="F225" s="111">
        <v>51017</v>
      </c>
      <c r="G225" s="111"/>
      <c r="H225" s="120"/>
      <c r="I225" s="47"/>
    </row>
    <row r="243" spans="2:9" x14ac:dyDescent="0.25">
      <c r="B243" t="s">
        <v>58</v>
      </c>
      <c r="H243" s="115"/>
    </row>
    <row r="245" spans="2:9" ht="15.75" x14ac:dyDescent="0.25">
      <c r="C245" s="143" t="s">
        <v>30</v>
      </c>
      <c r="D245" s="144"/>
      <c r="E245" s="144"/>
      <c r="F245" s="144"/>
      <c r="G245" s="144"/>
      <c r="H245" s="144"/>
      <c r="I245" s="144"/>
    </row>
    <row r="246" spans="2:9" ht="15.75" x14ac:dyDescent="0.25">
      <c r="C246" s="36" t="s">
        <v>6</v>
      </c>
      <c r="D246" s="37">
        <v>2016</v>
      </c>
      <c r="E246" s="37">
        <v>2017</v>
      </c>
      <c r="F246" s="37">
        <v>2018</v>
      </c>
      <c r="G246" s="37">
        <v>2019</v>
      </c>
      <c r="H246" s="37" t="s">
        <v>8</v>
      </c>
      <c r="I246" s="38" t="s">
        <v>9</v>
      </c>
    </row>
    <row r="247" spans="2:9" x14ac:dyDescent="0.25">
      <c r="C247" s="86" t="s">
        <v>0</v>
      </c>
      <c r="D247" s="87">
        <v>2906467100</v>
      </c>
      <c r="E247" s="88">
        <v>18442924000</v>
      </c>
      <c r="F247" s="88">
        <v>30158462000</v>
      </c>
      <c r="G247" s="88">
        <v>43041050400</v>
      </c>
      <c r="H247" s="89">
        <f t="shared" ref="H247:H252" si="21">(G247-F247)/F247</f>
        <v>0.42716330826154197</v>
      </c>
      <c r="I247" s="90">
        <f t="shared" ref="I247:I252" si="22">SIGN(G247-F247)</f>
        <v>1</v>
      </c>
    </row>
    <row r="248" spans="2:9" x14ac:dyDescent="0.25">
      <c r="C248" s="91" t="s">
        <v>1</v>
      </c>
      <c r="D248" s="92">
        <v>3687714800</v>
      </c>
      <c r="E248" s="93">
        <v>32994400100</v>
      </c>
      <c r="F248" s="93">
        <v>35601559900</v>
      </c>
      <c r="G248" s="93">
        <v>49892049400</v>
      </c>
      <c r="H248" s="94">
        <f t="shared" si="21"/>
        <v>0.40140065604260222</v>
      </c>
      <c r="I248" s="95">
        <f t="shared" si="22"/>
        <v>1</v>
      </c>
    </row>
    <row r="249" spans="2:9" x14ac:dyDescent="0.25">
      <c r="C249" s="86" t="s">
        <v>2</v>
      </c>
      <c r="D249" s="87">
        <v>4514509100</v>
      </c>
      <c r="E249" s="88">
        <v>31613937400</v>
      </c>
      <c r="F249" s="88">
        <v>28131549300</v>
      </c>
      <c r="G249" s="88">
        <v>42056393900</v>
      </c>
      <c r="H249" s="89">
        <f t="shared" si="21"/>
        <v>0.49499032035181939</v>
      </c>
      <c r="I249" s="90">
        <f t="shared" si="22"/>
        <v>1</v>
      </c>
    </row>
    <row r="250" spans="2:9" x14ac:dyDescent="0.25">
      <c r="C250" s="91" t="s">
        <v>3</v>
      </c>
      <c r="D250" s="92">
        <v>6444625000</v>
      </c>
      <c r="E250" s="93">
        <v>25459540400</v>
      </c>
      <c r="F250" s="93">
        <v>35773374400</v>
      </c>
      <c r="G250" s="93">
        <v>45344226200</v>
      </c>
      <c r="H250" s="94">
        <f t="shared" si="21"/>
        <v>0.26754120796611236</v>
      </c>
      <c r="I250" s="95">
        <f t="shared" si="22"/>
        <v>1</v>
      </c>
    </row>
    <row r="251" spans="2:9" x14ac:dyDescent="0.25">
      <c r="C251" s="86" t="s">
        <v>4</v>
      </c>
      <c r="D251" s="87">
        <v>6468344100</v>
      </c>
      <c r="E251" s="88">
        <v>31914982200</v>
      </c>
      <c r="F251" s="88">
        <v>39825840000</v>
      </c>
      <c r="G251" s="88">
        <v>51518232400</v>
      </c>
      <c r="H251" s="89">
        <f t="shared" si="21"/>
        <v>0.29358809255498441</v>
      </c>
      <c r="I251" s="90">
        <f t="shared" si="22"/>
        <v>1</v>
      </c>
    </row>
    <row r="252" spans="2:9" x14ac:dyDescent="0.25">
      <c r="C252" s="91" t="s">
        <v>5</v>
      </c>
      <c r="D252" s="92">
        <v>7463468300</v>
      </c>
      <c r="E252" s="93">
        <v>31510193200</v>
      </c>
      <c r="F252" s="93">
        <v>43329079600</v>
      </c>
      <c r="G252" s="93">
        <v>38294600500</v>
      </c>
      <c r="H252" s="94">
        <f t="shared" si="21"/>
        <v>-0.11619169265714105</v>
      </c>
      <c r="I252" s="95">
        <f t="shared" si="22"/>
        <v>-1</v>
      </c>
    </row>
    <row r="253" spans="2:9" x14ac:dyDescent="0.25">
      <c r="C253" s="86" t="s">
        <v>26</v>
      </c>
      <c r="D253" s="87">
        <v>8880730000</v>
      </c>
      <c r="E253" s="88">
        <v>32548139500</v>
      </c>
      <c r="F253" s="88">
        <v>45777308800</v>
      </c>
      <c r="G253" s="88"/>
      <c r="H253" s="89"/>
      <c r="I253" s="122"/>
    </row>
    <row r="254" spans="2:9" x14ac:dyDescent="0.25">
      <c r="C254" s="91" t="s">
        <v>34</v>
      </c>
      <c r="D254" s="92">
        <v>13367635200</v>
      </c>
      <c r="E254" s="93">
        <v>35847166000</v>
      </c>
      <c r="F254" s="118">
        <v>49912720900</v>
      </c>
      <c r="G254" s="118"/>
      <c r="H254" s="94"/>
      <c r="I254" s="121"/>
    </row>
    <row r="255" spans="2:9" x14ac:dyDescent="0.25">
      <c r="C255" s="86" t="s">
        <v>37</v>
      </c>
      <c r="D255" s="87">
        <v>14959257700</v>
      </c>
      <c r="E255" s="88">
        <v>33759195000</v>
      </c>
      <c r="F255" s="88">
        <v>48170675900</v>
      </c>
      <c r="G255" s="88"/>
      <c r="H255" s="89"/>
      <c r="I255" s="122"/>
    </row>
    <row r="256" spans="2:9" x14ac:dyDescent="0.25">
      <c r="C256" s="91" t="s">
        <v>41</v>
      </c>
      <c r="D256" s="92">
        <v>17852464800</v>
      </c>
      <c r="E256" s="93">
        <v>35830018500</v>
      </c>
      <c r="F256" s="93">
        <v>56087285200</v>
      </c>
      <c r="G256" s="93"/>
      <c r="H256" s="94"/>
      <c r="I256" s="121"/>
    </row>
    <row r="257" spans="3:12" x14ac:dyDescent="0.25">
      <c r="C257" s="86" t="s">
        <v>44</v>
      </c>
      <c r="D257" s="87">
        <v>20504380800</v>
      </c>
      <c r="E257" s="88">
        <v>34820760700</v>
      </c>
      <c r="F257" s="88">
        <v>53089129700</v>
      </c>
      <c r="G257" s="88"/>
      <c r="H257" s="89"/>
      <c r="I257" s="122"/>
    </row>
    <row r="258" spans="3:12" x14ac:dyDescent="0.25">
      <c r="C258" s="112" t="s">
        <v>52</v>
      </c>
      <c r="D258" s="113">
        <v>33485885900</v>
      </c>
      <c r="E258" s="114">
        <v>45476834600</v>
      </c>
      <c r="F258" s="93">
        <v>57952280900</v>
      </c>
      <c r="G258" s="93"/>
      <c r="H258" s="94"/>
      <c r="I258" s="121"/>
    </row>
    <row r="264" spans="3:12" x14ac:dyDescent="0.25">
      <c r="J264" s="124"/>
      <c r="K264" s="119"/>
      <c r="L264" s="54"/>
    </row>
    <row r="265" spans="3:12" x14ac:dyDescent="0.25">
      <c r="J265" s="124"/>
      <c r="K265" s="123"/>
      <c r="L265" s="55"/>
    </row>
    <row r="266" spans="3:12" x14ac:dyDescent="0.25">
      <c r="J266" s="66"/>
      <c r="L266" s="54"/>
    </row>
    <row r="267" spans="3:12" x14ac:dyDescent="0.25">
      <c r="J267" s="66"/>
      <c r="K267" s="119"/>
      <c r="L267" s="54"/>
    </row>
    <row r="268" spans="3:12" x14ac:dyDescent="0.25">
      <c r="K268" s="118"/>
      <c r="L268" s="118"/>
    </row>
    <row r="282" spans="2:11" ht="15.75" customHeight="1" x14ac:dyDescent="0.25"/>
    <row r="283" spans="2:11" x14ac:dyDescent="0.25">
      <c r="B283" t="s">
        <v>32</v>
      </c>
      <c r="I283" s="125"/>
    </row>
    <row r="284" spans="2:11" x14ac:dyDescent="0.25">
      <c r="I284" s="115"/>
    </row>
    <row r="285" spans="2:11" x14ac:dyDescent="0.25">
      <c r="D285" t="s">
        <v>31</v>
      </c>
      <c r="E285" s="4" t="s">
        <v>15</v>
      </c>
      <c r="F285" s="3" t="s">
        <v>16</v>
      </c>
      <c r="G285" s="3" t="s">
        <v>56</v>
      </c>
      <c r="H285" s="3" t="s">
        <v>61</v>
      </c>
      <c r="I285" s="134"/>
      <c r="J285" s="126"/>
      <c r="K285" s="126"/>
    </row>
    <row r="286" spans="2:11" x14ac:dyDescent="0.25">
      <c r="D286" t="s">
        <v>17</v>
      </c>
      <c r="E286" s="130">
        <v>233796</v>
      </c>
      <c r="F286" s="2">
        <v>536398</v>
      </c>
      <c r="G286" s="2">
        <f>SUM(F214:F225)</f>
        <v>569667</v>
      </c>
      <c r="H286" s="2">
        <f>SUM(G214:G225)</f>
        <v>248380</v>
      </c>
      <c r="I286" s="135"/>
      <c r="J286" s="136"/>
      <c r="K286" s="126"/>
    </row>
    <row r="287" spans="2:11" x14ac:dyDescent="0.25">
      <c r="D287" t="s">
        <v>18</v>
      </c>
      <c r="E287" s="55">
        <v>140535482800</v>
      </c>
      <c r="F287" s="55">
        <v>390218091600</v>
      </c>
      <c r="G287" s="55">
        <f>SUM(F247:F258)</f>
        <v>523809266600</v>
      </c>
      <c r="H287" s="55">
        <f>SUM(G247:G258)</f>
        <v>270146552800</v>
      </c>
      <c r="I287" s="135"/>
      <c r="J287" s="136"/>
      <c r="K287" s="126"/>
    </row>
    <row r="288" spans="2:11" x14ac:dyDescent="0.25">
      <c r="F288" s="53"/>
      <c r="H288" s="116"/>
      <c r="I288" s="134"/>
      <c r="J288" s="126"/>
      <c r="K288" s="126"/>
    </row>
    <row r="289" spans="6:12" x14ac:dyDescent="0.25">
      <c r="F289" s="53"/>
      <c r="H289" s="115"/>
      <c r="I289" s="125"/>
      <c r="J289" s="137"/>
      <c r="K289" s="138"/>
      <c r="L289" s="126"/>
    </row>
    <row r="290" spans="6:12" x14ac:dyDescent="0.25">
      <c r="H290" s="115"/>
      <c r="I290" s="125"/>
      <c r="J290" s="137"/>
      <c r="K290" s="69"/>
      <c r="L290" s="126"/>
    </row>
    <row r="291" spans="6:12" x14ac:dyDescent="0.25">
      <c r="H291" s="115"/>
      <c r="I291" s="125"/>
      <c r="J291" s="135"/>
      <c r="K291" s="69"/>
      <c r="L291" s="126"/>
    </row>
    <row r="292" spans="6:12" x14ac:dyDescent="0.25">
      <c r="H292" s="115"/>
      <c r="I292" s="125"/>
      <c r="J292" s="135"/>
      <c r="K292" s="69"/>
      <c r="L292" s="126"/>
    </row>
    <row r="293" spans="6:12" x14ac:dyDescent="0.25">
      <c r="I293" s="125"/>
      <c r="J293" s="137"/>
      <c r="K293" s="69"/>
      <c r="L293" s="126"/>
    </row>
    <row r="294" spans="6:12" x14ac:dyDescent="0.25">
      <c r="I294" s="125"/>
      <c r="J294" s="137"/>
      <c r="K294" s="69"/>
      <c r="L294" s="126"/>
    </row>
    <row r="295" spans="6:12" x14ac:dyDescent="0.25">
      <c r="J295" s="54"/>
      <c r="L295" s="126"/>
    </row>
    <row r="296" spans="6:12" x14ac:dyDescent="0.25">
      <c r="I296" s="127"/>
      <c r="J296" s="128"/>
      <c r="K296" s="126"/>
      <c r="L296" s="126"/>
    </row>
    <row r="297" spans="6:12" x14ac:dyDescent="0.25">
      <c r="I297" s="127"/>
      <c r="J297" s="129"/>
      <c r="K297" s="126"/>
      <c r="L297" s="126"/>
    </row>
    <row r="298" spans="6:12" x14ac:dyDescent="0.25">
      <c r="I298" s="127"/>
      <c r="J298" s="126"/>
      <c r="K298" s="126"/>
      <c r="L298" s="126"/>
    </row>
    <row r="299" spans="6:12" x14ac:dyDescent="0.25">
      <c r="I299" s="127"/>
      <c r="J299" s="126"/>
      <c r="K299" s="126"/>
      <c r="L299" s="126"/>
    </row>
    <row r="300" spans="6:12" x14ac:dyDescent="0.25">
      <c r="I300" s="127"/>
      <c r="J300" s="126"/>
      <c r="K300" s="126"/>
      <c r="L300" s="126"/>
    </row>
    <row r="301" spans="6:12" x14ac:dyDescent="0.25">
      <c r="I301" s="127"/>
      <c r="J301" s="126"/>
      <c r="K301" s="126"/>
      <c r="L301" s="126"/>
    </row>
    <row r="302" spans="6:12" x14ac:dyDescent="0.25">
      <c r="I302" s="127"/>
      <c r="J302" s="126"/>
      <c r="K302" s="126"/>
      <c r="L302" s="126"/>
    </row>
    <row r="315" spans="4:6" x14ac:dyDescent="0.25">
      <c r="D315" s="142" t="s">
        <v>69</v>
      </c>
      <c r="E315" s="142"/>
      <c r="F315" s="142"/>
    </row>
    <row r="317" spans="4:6" x14ac:dyDescent="0.25">
      <c r="D317" s="4" t="s">
        <v>62</v>
      </c>
      <c r="E317" s="3" t="s">
        <v>70</v>
      </c>
      <c r="F317" s="3" t="s">
        <v>71</v>
      </c>
    </row>
    <row r="318" spans="4:6" x14ac:dyDescent="0.25">
      <c r="D318" s="66" t="s">
        <v>63</v>
      </c>
      <c r="E318" s="139">
        <v>13223</v>
      </c>
      <c r="F318" s="140">
        <v>11068980000</v>
      </c>
    </row>
    <row r="319" spans="4:6" x14ac:dyDescent="0.25">
      <c r="D319" s="66" t="s">
        <v>64</v>
      </c>
      <c r="E319" s="139">
        <v>11024</v>
      </c>
      <c r="F319" s="140">
        <v>8232583600</v>
      </c>
    </row>
    <row r="320" spans="4:6" x14ac:dyDescent="0.25">
      <c r="D320" s="66" t="s">
        <v>65</v>
      </c>
      <c r="E320" s="139">
        <v>11804</v>
      </c>
      <c r="F320" s="54">
        <v>18793618900</v>
      </c>
    </row>
    <row r="321" spans="4:14" x14ac:dyDescent="0.25">
      <c r="D321" s="66" t="s">
        <v>66</v>
      </c>
      <c r="E321" s="139">
        <v>88</v>
      </c>
      <c r="F321" s="140">
        <v>199418000</v>
      </c>
    </row>
    <row r="322" spans="4:14" x14ac:dyDescent="0.25">
      <c r="D322" s="4" t="s">
        <v>67</v>
      </c>
      <c r="E322" s="139">
        <v>36139</v>
      </c>
      <c r="F322" s="55">
        <v>38294600500</v>
      </c>
    </row>
    <row r="323" spans="4:14" x14ac:dyDescent="0.25">
      <c r="D323" s="141"/>
      <c r="E323" s="139"/>
      <c r="F323" s="55"/>
    </row>
    <row r="324" spans="4:14" x14ac:dyDescent="0.25">
      <c r="D324"/>
      <c r="E324"/>
      <c r="F324"/>
    </row>
    <row r="325" spans="4:14" x14ac:dyDescent="0.25">
      <c r="D325"/>
      <c r="E325"/>
      <c r="F325"/>
    </row>
    <row r="326" spans="4:14" x14ac:dyDescent="0.25">
      <c r="D326"/>
      <c r="E326"/>
      <c r="F326"/>
    </row>
    <row r="327" spans="4:14" ht="24.75" x14ac:dyDescent="0.25">
      <c r="E327" s="146" t="s">
        <v>69</v>
      </c>
      <c r="F327"/>
      <c r="G327"/>
      <c r="H327"/>
      <c r="I327"/>
    </row>
    <row r="328" spans="4:14" x14ac:dyDescent="0.25">
      <c r="E328" s="147" t="s">
        <v>62</v>
      </c>
      <c r="F328" s="147" t="s">
        <v>72</v>
      </c>
      <c r="G328" s="147" t="s">
        <v>71</v>
      </c>
      <c r="H328" s="150"/>
      <c r="I328" s="150"/>
      <c r="J328" s="150"/>
      <c r="K328" s="150"/>
      <c r="L328" s="150"/>
      <c r="M328" s="150"/>
      <c r="N328" s="151"/>
    </row>
    <row r="329" spans="4:14" x14ac:dyDescent="0.25">
      <c r="E329" s="148" t="s">
        <v>63</v>
      </c>
      <c r="F329" s="149">
        <v>13223</v>
      </c>
      <c r="G329" s="149">
        <v>11068980000</v>
      </c>
      <c r="H329"/>
      <c r="I329"/>
      <c r="N329" s="152"/>
    </row>
    <row r="330" spans="4:14" x14ac:dyDescent="0.25">
      <c r="E330" s="148" t="s">
        <v>64</v>
      </c>
      <c r="F330" s="149">
        <v>11024</v>
      </c>
      <c r="G330" s="149">
        <v>8232583600</v>
      </c>
      <c r="H330"/>
      <c r="I330"/>
      <c r="N330" s="152"/>
    </row>
    <row r="331" spans="4:14" x14ac:dyDescent="0.25">
      <c r="E331" s="148" t="s">
        <v>66</v>
      </c>
      <c r="F331" s="148">
        <v>88</v>
      </c>
      <c r="G331" s="149">
        <v>199418000</v>
      </c>
      <c r="H331"/>
      <c r="I331"/>
      <c r="N331" s="152"/>
    </row>
    <row r="332" spans="4:14" x14ac:dyDescent="0.25">
      <c r="E332" s="148" t="s">
        <v>65</v>
      </c>
      <c r="F332" s="149">
        <v>11804</v>
      </c>
      <c r="G332" s="149">
        <v>18793618900</v>
      </c>
      <c r="H332"/>
      <c r="I332"/>
      <c r="N332" s="152"/>
    </row>
    <row r="333" spans="4:14" x14ac:dyDescent="0.25">
      <c r="E333" s="148" t="s">
        <v>73</v>
      </c>
      <c r="F333" s="148">
        <v>0</v>
      </c>
      <c r="G333" s="148">
        <v>0</v>
      </c>
      <c r="H333"/>
      <c r="I333"/>
      <c r="N333" s="152"/>
    </row>
    <row r="334" spans="4:14" x14ac:dyDescent="0.25">
      <c r="E334" s="148" t="s">
        <v>67</v>
      </c>
      <c r="F334" s="149">
        <v>36139</v>
      </c>
      <c r="G334" s="149">
        <v>38294600500</v>
      </c>
      <c r="H334"/>
      <c r="I334"/>
      <c r="N334" s="152"/>
    </row>
    <row r="335" spans="4:14" x14ac:dyDescent="0.25">
      <c r="E335" s="153"/>
      <c r="F335" s="154"/>
      <c r="G335" s="154"/>
      <c r="H335" s="154"/>
      <c r="I335" s="154"/>
      <c r="J335" s="154"/>
      <c r="K335" s="154"/>
      <c r="L335" s="154"/>
      <c r="M335" s="154"/>
      <c r="N335" s="155"/>
    </row>
  </sheetData>
  <mergeCells count="8">
    <mergeCell ref="E335:N335"/>
    <mergeCell ref="L164:U164"/>
    <mergeCell ref="D315:F315"/>
    <mergeCell ref="C245:I245"/>
    <mergeCell ref="C21:H21"/>
    <mergeCell ref="C22:H22"/>
    <mergeCell ref="C23:H23"/>
    <mergeCell ref="C212:I212"/>
  </mergeCells>
  <conditionalFormatting sqref="M88:M98">
    <cfRule type="iconSet" priority="124">
      <iconSet iconSet="3Arrows" showValue="0">
        <cfvo type="percent" val="0"/>
        <cfvo type="percent" val="33"/>
        <cfvo type="percent" val="67"/>
      </iconSet>
    </cfRule>
  </conditionalFormatting>
  <conditionalFormatting sqref="E111:E122">
    <cfRule type="iconSet" priority="115">
      <iconSet iconSet="3Arrows" showValue="0">
        <cfvo type="percent" val="0"/>
        <cfvo type="percent" val="33"/>
        <cfvo type="percent" val="67"/>
      </iconSet>
    </cfRule>
  </conditionalFormatting>
  <conditionalFormatting sqref="I214:I219">
    <cfRule type="iconSet" priority="117">
      <iconSet iconSet="3Arrows" showValue="0">
        <cfvo type="percent" val="0"/>
        <cfvo type="percent" val="33"/>
        <cfvo type="percent" val="67"/>
      </iconSet>
    </cfRule>
  </conditionalFormatting>
  <conditionalFormatting sqref="E71">
    <cfRule type="iconSet" priority="101">
      <iconSet iconSet="3Arrows" showValue="0">
        <cfvo type="percent" val="0"/>
        <cfvo type="percent" val="33"/>
        <cfvo type="percent" val="67"/>
      </iconSet>
    </cfRule>
  </conditionalFormatting>
  <conditionalFormatting sqref="E60:E63">
    <cfRule type="iconSet" priority="100">
      <iconSet iconSet="3Arrows" showValue="0">
        <cfvo type="percent" val="0"/>
        <cfvo type="percent" val="33"/>
        <cfvo type="percent" val="67"/>
      </iconSet>
    </cfRule>
  </conditionalFormatting>
  <conditionalFormatting sqref="E64:E66">
    <cfRule type="iconSet" priority="99">
      <iconSet iconSet="3Arrows" showValue="0">
        <cfvo type="percent" val="0"/>
        <cfvo type="percent" val="33"/>
        <cfvo type="percent" val="67"/>
      </iconSet>
    </cfRule>
  </conditionalFormatting>
  <conditionalFormatting sqref="E98">
    <cfRule type="iconSet" priority="97">
      <iconSet iconSet="3Arrows" showValue="0">
        <cfvo type="percent" val="0"/>
        <cfvo type="percent" val="33"/>
        <cfvo type="percent" val="67"/>
      </iconSet>
    </cfRule>
  </conditionalFormatting>
  <conditionalFormatting sqref="E87:E95 E97">
    <cfRule type="iconSet" priority="96">
      <iconSet iconSet="3Arrows" showValue="0">
        <cfvo type="percent" val="0"/>
        <cfvo type="percent" val="33"/>
        <cfvo type="percent" val="67"/>
      </iconSet>
    </cfRule>
  </conditionalFormatting>
  <conditionalFormatting sqref="I220">
    <cfRule type="iconSet" priority="90">
      <iconSet iconSet="3Arrows" showValue="0">
        <cfvo type="percent" val="0"/>
        <cfvo type="percent" val="33"/>
        <cfvo type="percent" val="67"/>
      </iconSet>
    </cfRule>
  </conditionalFormatting>
  <conditionalFormatting sqref="E41">
    <cfRule type="iconSet" priority="87">
      <iconSet iconSet="3Arrows" showValue="0">
        <cfvo type="percent" val="0"/>
        <cfvo type="percent" val="33"/>
        <cfvo type="percent" val="67"/>
      </iconSet>
    </cfRule>
  </conditionalFormatting>
  <conditionalFormatting sqref="E67">
    <cfRule type="iconSet" priority="86">
      <iconSet iconSet="3Arrows" showValue="0">
        <cfvo type="percent" val="0"/>
        <cfvo type="percent" val="33"/>
        <cfvo type="percent" val="67"/>
      </iconSet>
    </cfRule>
  </conditionalFormatting>
  <conditionalFormatting sqref="E42 E44">
    <cfRule type="iconSet" priority="81">
      <iconSet iconSet="3Arrows" showValue="0">
        <cfvo type="percent" val="0"/>
        <cfvo type="percent" val="33"/>
        <cfvo type="percent" val="67"/>
      </iconSet>
    </cfRule>
  </conditionalFormatting>
  <conditionalFormatting sqref="E68 E70">
    <cfRule type="iconSet" priority="79">
      <iconSet iconSet="3Arrows" showValue="0">
        <cfvo type="percent" val="0"/>
        <cfvo type="percent" val="33"/>
        <cfvo type="percent" val="67"/>
      </iconSet>
    </cfRule>
  </conditionalFormatting>
  <conditionalFormatting sqref="E43">
    <cfRule type="iconSet" priority="73">
      <iconSet iconSet="3Arrows" showValue="0">
        <cfvo type="percent" val="0"/>
        <cfvo type="percent" val="33"/>
        <cfvo type="percent" val="67"/>
      </iconSet>
    </cfRule>
  </conditionalFormatting>
  <conditionalFormatting sqref="E96">
    <cfRule type="iconSet" priority="72">
      <iconSet iconSet="3Arrows" showValue="0">
        <cfvo type="percent" val="0"/>
        <cfvo type="percent" val="33"/>
        <cfvo type="percent" val="67"/>
      </iconSet>
    </cfRule>
  </conditionalFormatting>
  <conditionalFormatting sqref="E69">
    <cfRule type="iconSet" priority="70">
      <iconSet iconSet="3Arrows" showValue="0">
        <cfvo type="percent" val="0"/>
        <cfvo type="percent" val="33"/>
        <cfvo type="percent" val="67"/>
      </iconSet>
    </cfRule>
  </conditionalFormatting>
  <conditionalFormatting sqref="E153">
    <cfRule type="iconSet" priority="67">
      <iconSet iconSet="3Arrows" showValue="0">
        <cfvo type="percent" val="0"/>
        <cfvo type="percent" val="33"/>
        <cfvo type="percent" val="67"/>
      </iconSet>
    </cfRule>
  </conditionalFormatting>
  <conditionalFormatting sqref="E132:E143">
    <cfRule type="iconSet" priority="65">
      <iconSet iconSet="3Arrows" showValue="0">
        <cfvo type="percent" val="0"/>
        <cfvo type="percent" val="33"/>
        <cfvo type="percent" val="67"/>
      </iconSet>
    </cfRule>
  </conditionalFormatting>
  <conditionalFormatting sqref="E34:I40 E45:I55 F41:I44">
    <cfRule type="iconSet" priority="137">
      <iconSet iconSet="3Arrows" showValue="0">
        <cfvo type="percent" val="0"/>
        <cfvo type="percent" val="33"/>
        <cfvo type="percent" val="67"/>
      </iconSet>
    </cfRule>
  </conditionalFormatting>
  <conditionalFormatting sqref="E154:E157">
    <cfRule type="iconSet" priority="62">
      <iconSet iconSet="3Arrows" showValue="0">
        <cfvo type="percent" val="0"/>
        <cfvo type="percent" val="33"/>
        <cfvo type="percent" val="67"/>
      </iconSet>
    </cfRule>
  </conditionalFormatting>
  <conditionalFormatting sqref="E158">
    <cfRule type="iconSet" priority="59">
      <iconSet iconSet="3Arrows" showValue="0">
        <cfvo type="percent" val="0"/>
        <cfvo type="percent" val="33"/>
        <cfvo type="percent" val="67"/>
      </iconSet>
    </cfRule>
  </conditionalFormatting>
  <conditionalFormatting sqref="E159">
    <cfRule type="iconSet" priority="56">
      <iconSet iconSet="3Arrows" showValue="0">
        <cfvo type="percent" val="0"/>
        <cfvo type="percent" val="33"/>
        <cfvo type="percent" val="67"/>
      </iconSet>
    </cfRule>
  </conditionalFormatting>
  <conditionalFormatting sqref="I253">
    <cfRule type="iconSet" priority="55">
      <iconSet iconSet="3Arrows" showValue="0">
        <cfvo type="percent" val="0"/>
        <cfvo type="percent" val="33"/>
        <cfvo type="percent" val="67"/>
      </iconSet>
    </cfRule>
  </conditionalFormatting>
  <conditionalFormatting sqref="I221">
    <cfRule type="iconSet" priority="53">
      <iconSet iconSet="3Arrows" showValue="0">
        <cfvo type="percent" val="0"/>
        <cfvo type="percent" val="33"/>
        <cfvo type="percent" val="67"/>
      </iconSet>
    </cfRule>
  </conditionalFormatting>
  <conditionalFormatting sqref="I254">
    <cfRule type="iconSet" priority="52">
      <iconSet iconSet="3Arrows" showValue="0">
        <cfvo type="percent" val="0"/>
        <cfvo type="percent" val="33"/>
        <cfvo type="percent" val="67"/>
      </iconSet>
    </cfRule>
  </conditionalFormatting>
  <conditionalFormatting sqref="I255">
    <cfRule type="iconSet" priority="51">
      <iconSet iconSet="3Arrows" showValue="0">
        <cfvo type="percent" val="0"/>
        <cfvo type="percent" val="33"/>
        <cfvo type="percent" val="67"/>
      </iconSet>
    </cfRule>
  </conditionalFormatting>
  <conditionalFormatting sqref="I222">
    <cfRule type="iconSet" priority="49">
      <iconSet iconSet="3Arrows" showValue="0">
        <cfvo type="percent" val="0"/>
        <cfvo type="percent" val="33"/>
        <cfvo type="percent" val="67"/>
      </iconSet>
    </cfRule>
  </conditionalFormatting>
  <conditionalFormatting sqref="E162">
    <cfRule type="iconSet" priority="48">
      <iconSet iconSet="3Arrows" showValue="0">
        <cfvo type="percent" val="0"/>
        <cfvo type="percent" val="33"/>
        <cfvo type="percent" val="67"/>
      </iconSet>
    </cfRule>
  </conditionalFormatting>
  <conditionalFormatting sqref="I223">
    <cfRule type="iconSet" priority="42">
      <iconSet iconSet="3Arrows" showValue="0">
        <cfvo type="percent" val="0"/>
        <cfvo type="percent" val="33"/>
        <cfvo type="percent" val="67"/>
      </iconSet>
    </cfRule>
  </conditionalFormatting>
  <conditionalFormatting sqref="I256">
    <cfRule type="iconSet" priority="41">
      <iconSet iconSet="3Arrows" showValue="0">
        <cfvo type="percent" val="0"/>
        <cfvo type="percent" val="33"/>
        <cfvo type="percent" val="67"/>
      </iconSet>
    </cfRule>
  </conditionalFormatting>
  <conditionalFormatting sqref="E163 E160:E161">
    <cfRule type="iconSet" priority="140">
      <iconSet iconSet="3Arrows" showValue="0">
        <cfvo type="percent" val="0"/>
        <cfvo type="percent" val="33"/>
        <cfvo type="percent" val="67"/>
      </iconSet>
    </cfRule>
  </conditionalFormatting>
  <conditionalFormatting sqref="I224">
    <cfRule type="iconSet" priority="37">
      <iconSet iconSet="3Arrows" showValue="0">
        <cfvo type="percent" val="0"/>
        <cfvo type="percent" val="33"/>
        <cfvo type="percent" val="67"/>
      </iconSet>
    </cfRule>
  </conditionalFormatting>
  <conditionalFormatting sqref="I257">
    <cfRule type="iconSet" priority="36">
      <iconSet iconSet="3Arrows" showValue="0">
        <cfvo type="percent" val="0"/>
        <cfvo type="percent" val="33"/>
        <cfvo type="percent" val="67"/>
      </iconSet>
    </cfRule>
  </conditionalFormatting>
  <conditionalFormatting sqref="E164">
    <cfRule type="iconSet" priority="35">
      <iconSet iconSet="3Arrows" showValue="0">
        <cfvo type="percent" val="0"/>
        <cfvo type="percent" val="33"/>
        <cfvo type="percent" val="67"/>
      </iconSet>
    </cfRule>
  </conditionalFormatting>
  <conditionalFormatting sqref="I225">
    <cfRule type="iconSet" priority="34">
      <iconSet iconSet="3Arrows" showValue="0">
        <cfvo type="percent" val="0"/>
        <cfvo type="percent" val="33"/>
        <cfvo type="percent" val="67"/>
      </iconSet>
    </cfRule>
  </conditionalFormatting>
  <conditionalFormatting sqref="I258">
    <cfRule type="iconSet" priority="33">
      <iconSet iconSet="3Arrows" showValue="0">
        <cfvo type="percent" val="0"/>
        <cfvo type="percent" val="33"/>
        <cfvo type="percent" val="67"/>
      </iconSet>
    </cfRule>
  </conditionalFormatting>
  <conditionalFormatting sqref="E180:E186">
    <cfRule type="iconSet" priority="32">
      <iconSet iconSet="3Arrows" showValue="0">
        <cfvo type="percent" val="0"/>
        <cfvo type="percent" val="33"/>
        <cfvo type="percent" val="67"/>
      </iconSet>
    </cfRule>
  </conditionalFormatting>
  <conditionalFormatting sqref="E194">
    <cfRule type="iconSet" priority="30">
      <iconSet iconSet="3Arrows" showValue="0">
        <cfvo type="percent" val="0"/>
        <cfvo type="percent" val="33"/>
        <cfvo type="percent" val="67"/>
      </iconSet>
    </cfRule>
  </conditionalFormatting>
  <conditionalFormatting sqref="E200">
    <cfRule type="iconSet" priority="27">
      <iconSet iconSet="3Arrows" showValue="0">
        <cfvo type="percent" val="0"/>
        <cfvo type="percent" val="33"/>
        <cfvo type="percent" val="67"/>
      </iconSet>
    </cfRule>
  </conditionalFormatting>
  <conditionalFormatting sqref="E203">
    <cfRule type="iconSet" priority="26">
      <iconSet iconSet="3Arrows" showValue="0">
        <cfvo type="percent" val="0"/>
        <cfvo type="percent" val="33"/>
        <cfvo type="percent" val="67"/>
      </iconSet>
    </cfRule>
  </conditionalFormatting>
  <conditionalFormatting sqref="E204 E201:E202">
    <cfRule type="iconSet" priority="31">
      <iconSet iconSet="3Arrows" showValue="0">
        <cfvo type="percent" val="0"/>
        <cfvo type="percent" val="33"/>
        <cfvo type="percent" val="67"/>
      </iconSet>
    </cfRule>
  </conditionalFormatting>
  <conditionalFormatting sqref="E205">
    <cfRule type="iconSet" priority="25">
      <iconSet iconSet="3Arrows" showValue="0">
        <cfvo type="percent" val="0"/>
        <cfvo type="percent" val="33"/>
        <cfvo type="percent" val="67"/>
      </iconSet>
    </cfRule>
  </conditionalFormatting>
  <conditionalFormatting sqref="I248:I249">
    <cfRule type="iconSet" priority="24">
      <iconSet iconSet="3Arrows" showValue="0">
        <cfvo type="percent" val="0"/>
        <cfvo type="percent" val="33"/>
        <cfvo type="percent" val="67"/>
      </iconSet>
    </cfRule>
  </conditionalFormatting>
  <conditionalFormatting sqref="E175:E176 E178:E179">
    <cfRule type="iconSet" priority="23">
      <iconSet iconSet="3Arrows" showValue="0">
        <cfvo type="percent" val="0"/>
        <cfvo type="percent" val="33"/>
        <cfvo type="percent" val="67"/>
      </iconSet>
    </cfRule>
  </conditionalFormatting>
  <conditionalFormatting sqref="E195:E196">
    <cfRule type="iconSet" priority="22">
      <iconSet iconSet="3Arrows" showValue="0">
        <cfvo type="percent" val="0"/>
        <cfvo type="percent" val="33"/>
        <cfvo type="percent" val="67"/>
      </iconSet>
    </cfRule>
  </conditionalFormatting>
  <conditionalFormatting sqref="I247 I250:I252">
    <cfRule type="iconSet" priority="10">
      <iconSet iconSet="3Arrows" showValue="0">
        <cfvo type="percent" val="0"/>
        <cfvo type="percent" val="33"/>
        <cfvo type="percent" val="67"/>
      </iconSet>
    </cfRule>
  </conditionalFormatting>
  <conditionalFormatting sqref="E177">
    <cfRule type="iconSet" priority="8">
      <iconSet iconSet="3Arrows" showValue="0">
        <cfvo type="percent" val="0"/>
        <cfvo type="percent" val="33"/>
        <cfvo type="percent" val="67"/>
      </iconSet>
    </cfRule>
  </conditionalFormatting>
  <conditionalFormatting sqref="E197">
    <cfRule type="iconSet" priority="6">
      <iconSet iconSet="3Arrows" showValue="0">
        <cfvo type="percent" val="0"/>
        <cfvo type="percent" val="33"/>
        <cfvo type="percent" val="67"/>
      </iconSet>
    </cfRule>
  </conditionalFormatting>
  <conditionalFormatting sqref="E198:E199">
    <cfRule type="iconSet" priority="1">
      <iconSet iconSet="3Arrows" showValue="0">
        <cfvo type="percent" val="0"/>
        <cfvo type="percent" val="33"/>
        <cfvo type="percent" val="67"/>
      </iconSet>
    </cfRule>
  </conditionalFormatting>
  <pageMargins left="0.25" right="0.25" top="0.75" bottom="0.75" header="0.3" footer="0.3"/>
  <pageSetup paperSize="9" scale="97" orientation="landscape" r:id="rId1"/>
  <headerFooter differentFirst="1">
    <oddHeader>&amp;C
&amp;G</oddHeader>
    <oddFooter>&amp;C&amp;G</oddFooter>
  </headerFooter>
  <drawing r:id="rId2"/>
  <legacyDrawingHF r:id="rId3"/>
  <tableParts count="3"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F.COMPARE 2016 A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Realtech Ltda</dc:creator>
  <cp:lastModifiedBy>Realtech</cp:lastModifiedBy>
  <cp:lastPrinted>2018-01-04T16:03:28Z</cp:lastPrinted>
  <dcterms:created xsi:type="dcterms:W3CDTF">2017-07-18T13:26:10Z</dcterms:created>
  <dcterms:modified xsi:type="dcterms:W3CDTF">2019-07-09T16:00:49Z</dcterms:modified>
</cp:coreProperties>
</file>